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2" activeTab="2"/>
  </bookViews>
  <sheets>
    <sheet name="450万千瓦" sheetId="1" state="hidden" r:id="rId1"/>
    <sheet name="550万千瓦" sheetId="3" state="hidden" r:id="rId2"/>
    <sheet name="发布版" sheetId="9" r:id="rId3"/>
    <sheet name="630万千瓦" sheetId="4" state="hidden" r:id="rId4"/>
    <sheet name="新能源短路比" sheetId="5" state="hidden" r:id="rId5"/>
    <sheet name="承载力计算原则" sheetId="6" state="hidden" r:id="rId6"/>
    <sheet name="已批复储能规模" sheetId="2" state="hidden" r:id="rId7"/>
  </sheets>
  <definedNames>
    <definedName name="_xlnm._FilterDatabase" localSheetId="0" hidden="1">'450万千瓦'!$A$2:$O$33</definedName>
    <definedName name="_xlnm._FilterDatabase" localSheetId="1" hidden="1">'550万千瓦'!$A$2:$U$33</definedName>
    <definedName name="_xlnm._FilterDatabase" localSheetId="3" hidden="1">'630万千瓦'!$B$2:$Y$38</definedName>
    <definedName name="_xlnm._FilterDatabase" localSheetId="4" hidden="1">新能源短路比!$A$2:$N$118</definedName>
    <definedName name="_xlnm._FilterDatabase" localSheetId="2" hidden="1">发布版!$A$3:$I$24</definedName>
    <definedName name="_xlnm.Print_Titles" localSheetId="3">'630万千瓦'!$1:$2</definedName>
  </definedNames>
  <calcPr calcId="144525"/>
</workbook>
</file>

<file path=xl/sharedStrings.xml><?xml version="1.0" encoding="utf-8"?>
<sst xmlns="http://schemas.openxmlformats.org/spreadsheetml/2006/main" count="1721" uniqueCount="393">
  <si>
    <t>全省储能450万千瓦布局规划</t>
  </si>
  <si>
    <t>序号</t>
  </si>
  <si>
    <t>区域</t>
  </si>
  <si>
    <t>地市</t>
  </si>
  <si>
    <t>电源侧已投产及在建储能</t>
  </si>
  <si>
    <t>电网侧已投产储能</t>
  </si>
  <si>
    <t>220千伏供电区</t>
  </si>
  <si>
    <t>核心功能定位</t>
  </si>
  <si>
    <t>各市县合理布局规模</t>
  </si>
  <si>
    <t>已批复规模</t>
  </si>
  <si>
    <t>批复规模超过合理布局规模</t>
  </si>
  <si>
    <t>储能容量合计</t>
  </si>
  <si>
    <t>变电站可开放容量</t>
  </si>
  <si>
    <t>推荐建设时序</t>
  </si>
  <si>
    <t>备注1</t>
  </si>
  <si>
    <t>备注2</t>
  </si>
  <si>
    <t>北部</t>
  </si>
  <si>
    <t>澄迈县</t>
  </si>
  <si>
    <t>220千伏玉楼站</t>
  </si>
  <si>
    <t>削峰填谷</t>
  </si>
  <si>
    <t>/</t>
  </si>
  <si>
    <t>2027年</t>
  </si>
  <si>
    <t>已批复掌御200MW/400MWh独立储能项目</t>
  </si>
  <si>
    <t>海口市</t>
  </si>
  <si>
    <t>220千伏长滨站</t>
  </si>
  <si>
    <t>220千伏那盈站</t>
  </si>
  <si>
    <t>220千伏碧海站</t>
  </si>
  <si>
    <t>220千伏江东站</t>
  </si>
  <si>
    <t>江东站和谭连站可合并开发10万千瓦</t>
  </si>
  <si>
    <t>220千伏潭连站</t>
  </si>
  <si>
    <t>2028年</t>
  </si>
  <si>
    <t>220千伏龙泉站</t>
  </si>
  <si>
    <t>促新能源消纳和调节</t>
  </si>
  <si>
    <t>已批复海口龙泉300MW/600MWh电网侧储能电站项目</t>
  </si>
  <si>
    <t>建议采用构网型储能</t>
  </si>
  <si>
    <t>定安县</t>
  </si>
  <si>
    <t>220千伏平和站</t>
  </si>
  <si>
    <t>2026年</t>
  </si>
  <si>
    <t>已批复定安县协鑫200MW/400MWh新型储能电站项目</t>
  </si>
  <si>
    <t>文昌市</t>
  </si>
  <si>
    <t>220千伏霞山站</t>
  </si>
  <si>
    <t>已批复文昌市180MW/360MWh独立独立储能电站项目</t>
  </si>
  <si>
    <t>220千伏迈号站</t>
  </si>
  <si>
    <t>已批复文昌港科200MW/400MWh储能项目，若项目逾期未建设建议适当调减200MW规模</t>
  </si>
  <si>
    <t>西部</t>
  </si>
  <si>
    <t>儋州市</t>
  </si>
  <si>
    <t>220千伏山塘站</t>
  </si>
  <si>
    <t>已批复洋浦哗基联景250MW/500MWh储能项目</t>
  </si>
  <si>
    <t>220千伏干冲站</t>
  </si>
  <si>
    <t>敏感用户保供和调节</t>
  </si>
  <si>
    <t>220千伏洛基站</t>
  </si>
  <si>
    <t>已批复海南儋州洛基80MW320MWh全钒液流电网侧储能项目，若项目逾期未建设建议适当调减30MW规模</t>
  </si>
  <si>
    <t>东方市</t>
  </si>
  <si>
    <t>220千伏龙北站</t>
  </si>
  <si>
    <t>已批复海南寰宇矩阵200MW/800MWh独立储能电站项目</t>
  </si>
  <si>
    <t>220千伏那悦站</t>
  </si>
  <si>
    <t>白沙县</t>
  </si>
  <si>
    <t>220千伏可好站</t>
  </si>
  <si>
    <t>2029年</t>
  </si>
  <si>
    <t>若有逾期项目调减，可好站可新增100MW储能项目</t>
  </si>
  <si>
    <t>昌江县</t>
  </si>
  <si>
    <t>220千伏昌江站</t>
  </si>
  <si>
    <t>已批复海南省昌江县300MW/600MWh独立新型储能电站项目，若项目逾期未建设建议适当调减100MW规模</t>
  </si>
  <si>
    <t>临高县</t>
  </si>
  <si>
    <t>南部</t>
  </si>
  <si>
    <t>三亚市</t>
  </si>
  <si>
    <t>220千伏吉阳站</t>
  </si>
  <si>
    <t>220千伏海岸站</t>
  </si>
  <si>
    <t>220千伏布甫站</t>
  </si>
  <si>
    <t>陵水县</t>
  </si>
  <si>
    <t>220千伏黎安站</t>
  </si>
  <si>
    <t>保亭县</t>
  </si>
  <si>
    <t>220千伏高峰站</t>
  </si>
  <si>
    <t>已批复海南省保亭300MW\600MWh独立新型储能电站储能项目，若项目逾期未建设建议适当调减200MW规模。当前保亭县计划取消该项目备案。</t>
  </si>
  <si>
    <t>乐东县</t>
  </si>
  <si>
    <t>220千伏新安站</t>
  </si>
  <si>
    <t>已批复远景乐东100MW/200MWh独立独立储能项目</t>
  </si>
  <si>
    <t>五指山市</t>
  </si>
  <si>
    <t>东部</t>
  </si>
  <si>
    <t>琼海市</t>
  </si>
  <si>
    <t>220千伏塔洋站</t>
  </si>
  <si>
    <t>220千伏朝阳站</t>
  </si>
  <si>
    <t>万宁市</t>
  </si>
  <si>
    <t>220千伏礼纪站</t>
  </si>
  <si>
    <t>已批复海南佳正万宁200MW/350.42MWh混合储能独立调频电站项目、万里扬东和变独立储能项目</t>
  </si>
  <si>
    <t>琼中县</t>
  </si>
  <si>
    <t>220千伏琼中站</t>
  </si>
  <si>
    <t>若有逾期项目调减，琼中站可新增100MW储能项目</t>
  </si>
  <si>
    <t>屯昌县</t>
  </si>
  <si>
    <t>220千伏大同站</t>
  </si>
  <si>
    <t>已批复屯昌恒能世纪独立独立储能项目，若项目逾期未建设建议适当调减100MW规模</t>
  </si>
  <si>
    <t>合计</t>
  </si>
  <si>
    <t>若目前已批复项目全部投产，规模达到512万千瓦。</t>
  </si>
  <si>
    <t>原则上采用构网型储能对系统安全稳定更优，除推荐采用构网型储能的接入点外，其余站点能采用构网型储能尽量考虑构网型储能。</t>
  </si>
  <si>
    <t>全省储能550万千瓦布局规划</t>
  </si>
  <si>
    <t>储能电力保供需求</t>
  </si>
  <si>
    <t>储能调峰需求</t>
  </si>
  <si>
    <t>均衡分布布局需求</t>
  </si>
  <si>
    <t>市县储能容量总合计</t>
  </si>
  <si>
    <t>1.电源侧已投产及在建储能</t>
  </si>
  <si>
    <t>2.电网侧已投产储能</t>
  </si>
  <si>
    <t>3.已批复项目储能功率</t>
  </si>
  <si>
    <t>项目所属220千伏供电区</t>
  </si>
  <si>
    <t>接入站点</t>
  </si>
  <si>
    <t>接入电压等级</t>
  </si>
  <si>
    <t>4.储能可接入容量</t>
  </si>
  <si>
    <t>已批复项目情况</t>
  </si>
  <si>
    <t>备注</t>
  </si>
  <si>
    <t>储能可接入容量（含批复容量）</t>
  </si>
  <si>
    <t>掌御200MW/400MWh独立储能项目</t>
  </si>
  <si>
    <t>海口龙泉300MW/600MWh电网侧储能电站项目</t>
  </si>
  <si>
    <t>定安县协鑫200MW/400MWh新型储能电站项目</t>
  </si>
  <si>
    <t>文昌市180MW/360MWh独立储能电站项目</t>
  </si>
  <si>
    <t>文昌港科200MW/400MWh储能项目</t>
  </si>
  <si>
    <t>洋浦哗基联景一期250MW/500MWh独立共享储能电站项目</t>
  </si>
  <si>
    <t>110千伏小铲滩站</t>
  </si>
  <si>
    <t>海南儋州洛基80MW320MWh全钒液流电网侧储能项目</t>
  </si>
  <si>
    <t>海南寰宇矩阵200MW/800MWh独立储能电站项目</t>
  </si>
  <si>
    <t>海南省昌江县300MW/600MWh独立新型储能电站项目</t>
  </si>
  <si>
    <t>海南省保亭300MW\600MWh独立新型储能电站储能项目，当前保亭县计划取消该项目备案。</t>
  </si>
  <si>
    <t>远景乐东100MW/200MWh独立共享储能项目</t>
  </si>
  <si>
    <t>220千伏塔洋站110千伏光伏电站侧</t>
  </si>
  <si>
    <t>110千伏铺仔站</t>
  </si>
  <si>
    <t>220、110</t>
  </si>
  <si>
    <t>海南佳正万宁200MW/350.42MWh混合储能独立调频电站项目、万里扬万宁50MW100MWh储能项目</t>
  </si>
  <si>
    <t>屯昌恒能世纪独立共享储能项目</t>
  </si>
  <si>
    <t>原则上建议新开放可接入容量考虑110千伏侧接入</t>
  </si>
  <si>
    <t>附件</t>
  </si>
  <si>
    <r>
      <rPr>
        <sz val="18"/>
        <color theme="1"/>
        <rFont val="方正小标宋简体"/>
        <charset val="134"/>
      </rPr>
      <t>海南省</t>
    </r>
    <r>
      <rPr>
        <b/>
        <sz val="18"/>
        <color theme="1"/>
        <rFont val="Times New Roman"/>
        <charset val="134"/>
      </rPr>
      <t>2026</t>
    </r>
    <r>
      <rPr>
        <sz val="18"/>
        <color theme="1"/>
        <rFont val="方正小标宋简体"/>
        <charset val="134"/>
      </rPr>
      <t>年电网侧独立新型储能可开放容量表</t>
    </r>
  </si>
  <si>
    <r>
      <rPr>
        <b/>
        <sz val="10"/>
        <color theme="1"/>
        <rFont val="宋体"/>
        <charset val="134"/>
      </rPr>
      <t>序号</t>
    </r>
  </si>
  <si>
    <r>
      <rPr>
        <b/>
        <sz val="10"/>
        <color theme="1"/>
        <rFont val="宋体"/>
        <charset val="134"/>
      </rPr>
      <t>市县</t>
    </r>
  </si>
  <si>
    <r>
      <rPr>
        <b/>
        <sz val="10"/>
        <color theme="1"/>
        <rFont val="宋体"/>
        <charset val="134"/>
      </rPr>
      <t>①</t>
    </r>
    <r>
      <rPr>
        <b/>
        <sz val="10"/>
        <color theme="1"/>
        <rFont val="Times New Roman"/>
        <charset val="134"/>
      </rPr>
      <t>“</t>
    </r>
    <r>
      <rPr>
        <b/>
        <sz val="10"/>
        <color theme="1"/>
        <rFont val="宋体"/>
        <charset val="134"/>
      </rPr>
      <t>十五五</t>
    </r>
    <r>
      <rPr>
        <b/>
        <sz val="10"/>
        <color theme="1"/>
        <rFont val="Times New Roman"/>
        <charset val="134"/>
      </rPr>
      <t>”</t>
    </r>
    <r>
      <rPr>
        <b/>
        <sz val="10"/>
        <color theme="1"/>
        <rFont val="宋体"/>
        <charset val="134"/>
      </rPr>
      <t>总计可接入容量（万千瓦）</t>
    </r>
  </si>
  <si>
    <t>②已投产储能、在建配储容量（万千瓦）</t>
  </si>
  <si>
    <t>③已批复未投产独立储能容量（万千瓦）</t>
  </si>
  <si>
    <r>
      <rPr>
        <b/>
        <sz val="10"/>
        <rFont val="宋体"/>
        <charset val="134"/>
      </rPr>
      <t>④</t>
    </r>
    <r>
      <rPr>
        <b/>
        <sz val="10"/>
        <rFont val="Times New Roman"/>
        <charset val="134"/>
      </rPr>
      <t>“</t>
    </r>
    <r>
      <rPr>
        <b/>
        <sz val="10"/>
        <rFont val="宋体"/>
        <charset val="134"/>
      </rPr>
      <t>十五五</t>
    </r>
    <r>
      <rPr>
        <b/>
        <sz val="10"/>
        <rFont val="Times New Roman"/>
        <charset val="134"/>
      </rPr>
      <t>”</t>
    </r>
    <r>
      <rPr>
        <b/>
        <sz val="10"/>
        <rFont val="宋体"/>
        <charset val="134"/>
      </rPr>
      <t>剩余可开放容量（万千瓦）（④</t>
    </r>
    <r>
      <rPr>
        <b/>
        <sz val="10"/>
        <rFont val="Times New Roman"/>
        <charset val="134"/>
      </rPr>
      <t>=</t>
    </r>
    <r>
      <rPr>
        <b/>
        <sz val="10"/>
        <rFont val="宋体"/>
        <charset val="134"/>
      </rPr>
      <t>①</t>
    </r>
    <r>
      <rPr>
        <b/>
        <sz val="10"/>
        <rFont val="Times New Roman"/>
        <charset val="134"/>
      </rPr>
      <t>-</t>
    </r>
    <r>
      <rPr>
        <b/>
        <sz val="10"/>
        <rFont val="宋体"/>
        <charset val="134"/>
      </rPr>
      <t>②</t>
    </r>
    <r>
      <rPr>
        <b/>
        <sz val="10"/>
        <rFont val="Times New Roman"/>
        <charset val="134"/>
      </rPr>
      <t>-</t>
    </r>
    <r>
      <rPr>
        <b/>
        <sz val="10"/>
        <rFont val="宋体"/>
        <charset val="134"/>
      </rPr>
      <t>③）</t>
    </r>
  </si>
  <si>
    <r>
      <rPr>
        <b/>
        <sz val="10"/>
        <rFont val="Times New Roman"/>
        <charset val="134"/>
      </rPr>
      <t>2026</t>
    </r>
    <r>
      <rPr>
        <b/>
        <sz val="10"/>
        <rFont val="宋体"/>
        <charset val="134"/>
      </rPr>
      <t>年方案</t>
    </r>
  </si>
  <si>
    <r>
      <rPr>
        <b/>
        <sz val="10"/>
        <color theme="1"/>
        <rFont val="宋体"/>
        <charset val="134"/>
      </rPr>
      <t>接入预警等级</t>
    </r>
  </si>
  <si>
    <t>可开放容量（万千瓦）</t>
  </si>
  <si>
    <r>
      <rPr>
        <b/>
        <sz val="10"/>
        <rFont val="宋体"/>
        <charset val="134"/>
      </rPr>
      <t>可接入站点</t>
    </r>
  </si>
  <si>
    <r>
      <rPr>
        <sz val="10"/>
        <color theme="1"/>
        <rFont val="宋体"/>
        <charset val="134"/>
      </rPr>
      <t>海口市</t>
    </r>
  </si>
  <si>
    <r>
      <rPr>
        <sz val="10"/>
        <rFont val="Times New Roman"/>
        <charset val="134"/>
      </rPr>
      <t>220kV</t>
    </r>
    <r>
      <rPr>
        <sz val="10"/>
        <rFont val="宋体"/>
        <charset val="134"/>
      </rPr>
      <t>潭连站或江东站（</t>
    </r>
    <r>
      <rPr>
        <sz val="10"/>
        <rFont val="Times New Roman"/>
        <charset val="134"/>
      </rPr>
      <t>10</t>
    </r>
    <r>
      <rPr>
        <sz val="10"/>
        <rFont val="宋体"/>
        <charset val="134"/>
      </rPr>
      <t>万千瓦）；</t>
    </r>
    <r>
      <rPr>
        <sz val="10"/>
        <rFont val="Times New Roman"/>
        <charset val="134"/>
      </rPr>
      <t xml:space="preserve">
220kV</t>
    </r>
    <r>
      <rPr>
        <sz val="10"/>
        <rFont val="宋体"/>
        <charset val="134"/>
      </rPr>
      <t>碧海站</t>
    </r>
    <r>
      <rPr>
        <sz val="10"/>
        <rFont val="Times New Roman"/>
        <charset val="134"/>
      </rPr>
      <t>110kV</t>
    </r>
    <r>
      <rPr>
        <sz val="10"/>
        <rFont val="宋体"/>
        <charset val="134"/>
      </rPr>
      <t>（</t>
    </r>
    <r>
      <rPr>
        <sz val="10"/>
        <rFont val="Times New Roman"/>
        <charset val="134"/>
      </rPr>
      <t>5</t>
    </r>
    <r>
      <rPr>
        <sz val="10"/>
        <rFont val="宋体"/>
        <charset val="134"/>
      </rPr>
      <t>万千瓦）（夏小大风方式需适当安排充电功率）；</t>
    </r>
    <r>
      <rPr>
        <sz val="10"/>
        <rFont val="Times New Roman"/>
        <charset val="134"/>
      </rPr>
      <t xml:space="preserve">
220kV</t>
    </r>
    <r>
      <rPr>
        <sz val="10"/>
        <rFont val="宋体"/>
        <charset val="134"/>
      </rPr>
      <t>长滨站</t>
    </r>
    <r>
      <rPr>
        <sz val="10"/>
        <rFont val="Times New Roman"/>
        <charset val="134"/>
      </rPr>
      <t>110kV</t>
    </r>
    <r>
      <rPr>
        <sz val="10"/>
        <rFont val="宋体"/>
        <charset val="134"/>
      </rPr>
      <t>（</t>
    </r>
    <r>
      <rPr>
        <sz val="10"/>
        <rFont val="Times New Roman"/>
        <charset val="134"/>
      </rPr>
      <t>5</t>
    </r>
    <r>
      <rPr>
        <sz val="10"/>
        <rFont val="宋体"/>
        <charset val="134"/>
      </rPr>
      <t>万千瓦）。</t>
    </r>
  </si>
  <si>
    <r>
      <rPr>
        <sz val="10"/>
        <color theme="1"/>
        <rFont val="宋体"/>
        <charset val="134"/>
      </rPr>
      <t>澄迈县</t>
    </r>
  </si>
  <si>
    <r>
      <rPr>
        <sz val="10"/>
        <rFont val="Times New Roman"/>
        <charset val="134"/>
      </rPr>
      <t>220kV</t>
    </r>
    <r>
      <rPr>
        <sz val="10"/>
        <rFont val="宋体"/>
        <charset val="134"/>
      </rPr>
      <t>玉楼站</t>
    </r>
    <r>
      <rPr>
        <sz val="10"/>
        <rFont val="Times New Roman"/>
        <charset val="134"/>
      </rPr>
      <t>110kV</t>
    </r>
    <r>
      <rPr>
        <sz val="10"/>
        <rFont val="宋体"/>
        <charset val="134"/>
      </rPr>
      <t>或</t>
    </r>
    <r>
      <rPr>
        <sz val="10"/>
        <rFont val="Times New Roman"/>
        <charset val="134"/>
      </rPr>
      <t>220kV</t>
    </r>
    <r>
      <rPr>
        <sz val="10"/>
        <rFont val="宋体"/>
        <charset val="134"/>
      </rPr>
      <t>掌御储能</t>
    </r>
    <r>
      <rPr>
        <sz val="10"/>
        <rFont val="Times New Roman"/>
        <charset val="134"/>
      </rPr>
      <t>220kV</t>
    </r>
    <r>
      <rPr>
        <sz val="10"/>
        <rFont val="宋体"/>
        <charset val="134"/>
      </rPr>
      <t>（</t>
    </r>
    <r>
      <rPr>
        <sz val="10"/>
        <rFont val="Times New Roman"/>
        <charset val="134"/>
      </rPr>
      <t>5</t>
    </r>
    <r>
      <rPr>
        <sz val="10"/>
        <rFont val="宋体"/>
        <charset val="134"/>
      </rPr>
      <t>万千瓦）。</t>
    </r>
  </si>
  <si>
    <r>
      <rPr>
        <sz val="10"/>
        <color theme="1"/>
        <rFont val="宋体"/>
        <charset val="134"/>
      </rPr>
      <t>定安县</t>
    </r>
  </si>
  <si>
    <r>
      <rPr>
        <sz val="10"/>
        <rFont val="Times New Roman"/>
        <charset val="134"/>
      </rPr>
      <t>“π”</t>
    </r>
    <r>
      <rPr>
        <sz val="10"/>
        <rFont val="宋体"/>
        <charset val="134"/>
      </rPr>
      <t>接</t>
    </r>
    <r>
      <rPr>
        <sz val="10"/>
        <rFont val="Times New Roman"/>
        <charset val="134"/>
      </rPr>
      <t>110kV</t>
    </r>
    <r>
      <rPr>
        <sz val="10"/>
        <rFont val="宋体"/>
        <charset val="134"/>
      </rPr>
      <t>鲲鹏光伏或</t>
    </r>
    <r>
      <rPr>
        <sz val="10"/>
        <rFont val="Times New Roman"/>
        <charset val="134"/>
      </rPr>
      <t>220kV</t>
    </r>
    <r>
      <rPr>
        <sz val="10"/>
        <rFont val="宋体"/>
        <charset val="134"/>
      </rPr>
      <t>协鑫储能</t>
    </r>
    <r>
      <rPr>
        <sz val="10"/>
        <rFont val="Times New Roman"/>
        <charset val="134"/>
      </rPr>
      <t>220kV</t>
    </r>
    <r>
      <rPr>
        <sz val="10"/>
        <rFont val="宋体"/>
        <charset val="134"/>
      </rPr>
      <t>（</t>
    </r>
    <r>
      <rPr>
        <sz val="10"/>
        <rFont val="Times New Roman"/>
        <charset val="134"/>
      </rPr>
      <t>5</t>
    </r>
    <r>
      <rPr>
        <sz val="10"/>
        <rFont val="宋体"/>
        <charset val="134"/>
      </rPr>
      <t>万千瓦）</t>
    </r>
    <r>
      <rPr>
        <sz val="10"/>
        <rFont val="Times New Roman"/>
        <charset val="134"/>
      </rPr>
      <t xml:space="preserve">
</t>
    </r>
    <r>
      <rPr>
        <sz val="10"/>
        <rFont val="宋体"/>
        <charset val="134"/>
      </rPr>
      <t>（需与新能源统筹安排出力）。</t>
    </r>
  </si>
  <si>
    <r>
      <rPr>
        <sz val="10"/>
        <color theme="1"/>
        <rFont val="宋体"/>
        <charset val="134"/>
      </rPr>
      <t>文昌市</t>
    </r>
  </si>
  <si>
    <r>
      <rPr>
        <sz val="10"/>
        <rFont val="Times New Roman"/>
        <charset val="134"/>
      </rPr>
      <t>220kV</t>
    </r>
    <r>
      <rPr>
        <sz val="10"/>
        <rFont val="宋体"/>
        <charset val="134"/>
      </rPr>
      <t>青云光伏站</t>
    </r>
    <r>
      <rPr>
        <sz val="10"/>
        <rFont val="Times New Roman"/>
        <charset val="134"/>
      </rPr>
      <t>220kV</t>
    </r>
    <r>
      <rPr>
        <sz val="10"/>
        <rFont val="宋体"/>
        <charset val="134"/>
      </rPr>
      <t>（</t>
    </r>
    <r>
      <rPr>
        <sz val="10"/>
        <rFont val="Times New Roman"/>
        <charset val="134"/>
      </rPr>
      <t>10</t>
    </r>
    <r>
      <rPr>
        <sz val="10"/>
        <rFont val="宋体"/>
        <charset val="134"/>
      </rPr>
      <t>万千瓦）。</t>
    </r>
  </si>
  <si>
    <r>
      <rPr>
        <sz val="10"/>
        <color theme="1"/>
        <rFont val="宋体"/>
        <charset val="134"/>
      </rPr>
      <t>儋州市</t>
    </r>
  </si>
  <si>
    <r>
      <rPr>
        <sz val="10"/>
        <rFont val="Times New Roman"/>
        <charset val="134"/>
      </rPr>
      <t>220kV</t>
    </r>
    <r>
      <rPr>
        <sz val="10"/>
        <rFont val="宋体"/>
        <charset val="134"/>
      </rPr>
      <t>伏波站</t>
    </r>
    <r>
      <rPr>
        <sz val="10"/>
        <rFont val="Times New Roman"/>
        <charset val="134"/>
      </rPr>
      <t>110kV</t>
    </r>
    <r>
      <rPr>
        <sz val="10"/>
        <rFont val="宋体"/>
        <charset val="134"/>
      </rPr>
      <t>（</t>
    </r>
    <r>
      <rPr>
        <sz val="10"/>
        <rFont val="Times New Roman"/>
        <charset val="134"/>
      </rPr>
      <t>10</t>
    </r>
    <r>
      <rPr>
        <sz val="10"/>
        <rFont val="宋体"/>
        <charset val="134"/>
      </rPr>
      <t>万千瓦）；</t>
    </r>
    <r>
      <rPr>
        <sz val="10"/>
        <rFont val="Times New Roman"/>
        <charset val="134"/>
      </rPr>
      <t xml:space="preserve">
220kV</t>
    </r>
    <r>
      <rPr>
        <sz val="10"/>
        <rFont val="方正书宋_GBK"/>
        <charset val="134"/>
      </rPr>
      <t>海风</t>
    </r>
    <r>
      <rPr>
        <sz val="10"/>
        <rFont val="Times New Roman"/>
        <charset val="134"/>
      </rPr>
      <t>CZ2</t>
    </r>
    <r>
      <rPr>
        <sz val="10"/>
        <rFont val="宋体"/>
        <charset val="134"/>
      </rPr>
      <t>、</t>
    </r>
    <r>
      <rPr>
        <sz val="10"/>
        <rFont val="Times New Roman"/>
        <charset val="134"/>
      </rPr>
      <t>3</t>
    </r>
    <r>
      <rPr>
        <sz val="10"/>
        <rFont val="宋体"/>
        <charset val="134"/>
      </rPr>
      <t>集控站</t>
    </r>
    <r>
      <rPr>
        <sz val="10"/>
        <rFont val="Times New Roman"/>
        <charset val="134"/>
      </rPr>
      <t>220kV</t>
    </r>
    <r>
      <rPr>
        <sz val="10"/>
        <rFont val="宋体"/>
        <charset val="134"/>
      </rPr>
      <t>（</t>
    </r>
    <r>
      <rPr>
        <sz val="10"/>
        <rFont val="Times New Roman"/>
        <charset val="134"/>
      </rPr>
      <t>10</t>
    </r>
    <r>
      <rPr>
        <sz val="10"/>
        <rFont val="宋体"/>
        <charset val="134"/>
      </rPr>
      <t>万千瓦）（夏大大风方式需与新能源统筹安排出力）。</t>
    </r>
  </si>
  <si>
    <r>
      <rPr>
        <sz val="10"/>
        <color theme="1"/>
        <rFont val="宋体"/>
        <charset val="134"/>
      </rPr>
      <t>东方市</t>
    </r>
  </si>
  <si>
    <r>
      <rPr>
        <sz val="10"/>
        <rFont val="Times New Roman"/>
        <charset val="134"/>
      </rPr>
      <t>220kV</t>
    </r>
    <r>
      <rPr>
        <sz val="10"/>
        <rFont val="宋体"/>
        <charset val="134"/>
      </rPr>
      <t>那悦站</t>
    </r>
    <r>
      <rPr>
        <sz val="10"/>
        <rFont val="Times New Roman"/>
        <charset val="134"/>
      </rPr>
      <t>110kV</t>
    </r>
    <r>
      <rPr>
        <sz val="10"/>
        <rFont val="宋体"/>
        <charset val="134"/>
      </rPr>
      <t>（</t>
    </r>
    <r>
      <rPr>
        <sz val="10"/>
        <rFont val="Times New Roman"/>
        <charset val="134"/>
      </rPr>
      <t>10</t>
    </r>
    <r>
      <rPr>
        <sz val="10"/>
        <rFont val="宋体"/>
        <charset val="134"/>
      </rPr>
      <t>万千瓦）。</t>
    </r>
  </si>
  <si>
    <r>
      <rPr>
        <sz val="10"/>
        <color theme="1"/>
        <rFont val="宋体"/>
        <charset val="134"/>
      </rPr>
      <t>白沙县</t>
    </r>
  </si>
  <si>
    <r>
      <rPr>
        <sz val="10"/>
        <rFont val="Times New Roman"/>
        <charset val="134"/>
      </rPr>
      <t>110kV</t>
    </r>
    <r>
      <rPr>
        <sz val="10"/>
        <rFont val="宋体"/>
        <charset val="134"/>
      </rPr>
      <t>白沙站</t>
    </r>
    <r>
      <rPr>
        <sz val="10"/>
        <rFont val="Times New Roman"/>
        <charset val="134"/>
      </rPr>
      <t>110kV</t>
    </r>
    <r>
      <rPr>
        <sz val="10"/>
        <rFont val="宋体"/>
        <charset val="134"/>
      </rPr>
      <t>（</t>
    </r>
    <r>
      <rPr>
        <sz val="10"/>
        <rFont val="Times New Roman"/>
        <charset val="134"/>
      </rPr>
      <t>5</t>
    </r>
    <r>
      <rPr>
        <sz val="10"/>
        <rFont val="宋体"/>
        <charset val="134"/>
      </rPr>
      <t>万千瓦）。</t>
    </r>
  </si>
  <si>
    <r>
      <rPr>
        <sz val="10"/>
        <color theme="1"/>
        <rFont val="宋体"/>
        <charset val="134"/>
      </rPr>
      <t>昌江县</t>
    </r>
  </si>
  <si>
    <r>
      <rPr>
        <sz val="10"/>
        <rFont val="Times New Roman"/>
        <charset val="134"/>
      </rPr>
      <t>“π”</t>
    </r>
    <r>
      <rPr>
        <sz val="10"/>
        <rFont val="宋体"/>
        <charset val="134"/>
      </rPr>
      <t>接</t>
    </r>
    <r>
      <rPr>
        <sz val="10"/>
        <rFont val="Times New Roman"/>
        <charset val="134"/>
      </rPr>
      <t>220kV</t>
    </r>
    <r>
      <rPr>
        <sz val="10"/>
        <rFont val="宋体"/>
        <charset val="134"/>
      </rPr>
      <t>华盛金光</t>
    </r>
    <r>
      <rPr>
        <sz val="10"/>
        <rFont val="Times New Roman"/>
        <charset val="134"/>
      </rPr>
      <t>220kV</t>
    </r>
    <r>
      <rPr>
        <sz val="10"/>
        <rFont val="宋体"/>
        <charset val="134"/>
      </rPr>
      <t>或</t>
    </r>
    <r>
      <rPr>
        <sz val="10"/>
        <rFont val="Times New Roman"/>
        <charset val="134"/>
      </rPr>
      <t>220kV</t>
    </r>
    <r>
      <rPr>
        <sz val="10"/>
        <rFont val="宋体"/>
        <charset val="134"/>
      </rPr>
      <t>鹅毛岭站</t>
    </r>
    <r>
      <rPr>
        <sz val="10"/>
        <rFont val="Times New Roman"/>
        <charset val="134"/>
      </rPr>
      <t>110kV</t>
    </r>
    <r>
      <rPr>
        <sz val="10"/>
        <rFont val="宋体"/>
        <charset val="134"/>
      </rPr>
      <t>（</t>
    </r>
    <r>
      <rPr>
        <sz val="10"/>
        <rFont val="Times New Roman"/>
        <charset val="134"/>
      </rPr>
      <t>10</t>
    </r>
    <r>
      <rPr>
        <sz val="10"/>
        <rFont val="宋体"/>
        <charset val="134"/>
      </rPr>
      <t>万千瓦）。</t>
    </r>
  </si>
  <si>
    <r>
      <rPr>
        <sz val="10"/>
        <color theme="1"/>
        <rFont val="宋体"/>
        <charset val="134"/>
      </rPr>
      <t>临高县</t>
    </r>
  </si>
  <si>
    <r>
      <rPr>
        <sz val="10"/>
        <rFont val="Times New Roman"/>
        <charset val="134"/>
      </rPr>
      <t>110kV</t>
    </r>
    <r>
      <rPr>
        <sz val="10"/>
        <rFont val="宋体"/>
        <charset val="134"/>
      </rPr>
      <t>龙力站</t>
    </r>
    <r>
      <rPr>
        <sz val="10"/>
        <rFont val="Times New Roman"/>
        <charset val="134"/>
      </rPr>
      <t>110kV</t>
    </r>
    <r>
      <rPr>
        <sz val="10"/>
        <rFont val="宋体"/>
        <charset val="134"/>
      </rPr>
      <t>（</t>
    </r>
    <r>
      <rPr>
        <sz val="10"/>
        <rFont val="Times New Roman"/>
        <charset val="134"/>
      </rPr>
      <t>5</t>
    </r>
    <r>
      <rPr>
        <sz val="10"/>
        <rFont val="宋体"/>
        <charset val="134"/>
      </rPr>
      <t>万千瓦）；</t>
    </r>
    <r>
      <rPr>
        <sz val="10"/>
        <rFont val="Times New Roman"/>
        <charset val="134"/>
      </rPr>
      <t xml:space="preserve">
110kV</t>
    </r>
    <r>
      <rPr>
        <sz val="10"/>
        <rFont val="宋体"/>
        <charset val="134"/>
      </rPr>
      <t>多文站</t>
    </r>
    <r>
      <rPr>
        <sz val="10"/>
        <rFont val="Times New Roman"/>
        <charset val="134"/>
      </rPr>
      <t>110kV</t>
    </r>
    <r>
      <rPr>
        <sz val="10"/>
        <rFont val="宋体"/>
        <charset val="134"/>
      </rPr>
      <t>（</t>
    </r>
    <r>
      <rPr>
        <sz val="10"/>
        <rFont val="Times New Roman"/>
        <charset val="134"/>
      </rPr>
      <t>5</t>
    </r>
    <r>
      <rPr>
        <sz val="10"/>
        <rFont val="宋体"/>
        <charset val="134"/>
      </rPr>
      <t>万千瓦）。</t>
    </r>
  </si>
  <si>
    <r>
      <rPr>
        <sz val="10"/>
        <color theme="1"/>
        <rFont val="宋体"/>
        <charset val="134"/>
      </rPr>
      <t>三亚市</t>
    </r>
  </si>
  <si>
    <r>
      <rPr>
        <sz val="10"/>
        <rFont val="Times New Roman"/>
        <charset val="134"/>
      </rPr>
      <t>220kV</t>
    </r>
    <r>
      <rPr>
        <sz val="10"/>
        <rFont val="宋体"/>
        <charset val="134"/>
      </rPr>
      <t>吉阳站</t>
    </r>
    <r>
      <rPr>
        <sz val="10"/>
        <rFont val="Times New Roman"/>
        <charset val="134"/>
      </rPr>
      <t>220kV</t>
    </r>
    <r>
      <rPr>
        <sz val="10"/>
        <rFont val="宋体"/>
        <charset val="134"/>
      </rPr>
      <t>或大茅站</t>
    </r>
    <r>
      <rPr>
        <sz val="10"/>
        <rFont val="Times New Roman"/>
        <charset val="134"/>
      </rPr>
      <t>110kV</t>
    </r>
    <r>
      <rPr>
        <sz val="10"/>
        <rFont val="宋体"/>
        <charset val="134"/>
      </rPr>
      <t>或藤桥站</t>
    </r>
    <r>
      <rPr>
        <sz val="10"/>
        <rFont val="Times New Roman"/>
        <charset val="134"/>
      </rPr>
      <t>110kV</t>
    </r>
    <r>
      <rPr>
        <sz val="10"/>
        <rFont val="宋体"/>
        <charset val="134"/>
      </rPr>
      <t>（</t>
    </r>
    <r>
      <rPr>
        <sz val="10"/>
        <rFont val="Times New Roman"/>
        <charset val="134"/>
      </rPr>
      <t>10</t>
    </r>
    <r>
      <rPr>
        <sz val="10"/>
        <rFont val="宋体"/>
        <charset val="134"/>
      </rPr>
      <t>万千瓦）；</t>
    </r>
    <r>
      <rPr>
        <sz val="10"/>
        <rFont val="Times New Roman"/>
        <charset val="134"/>
      </rPr>
      <t xml:space="preserve">
220kV</t>
    </r>
    <r>
      <rPr>
        <sz val="10"/>
        <rFont val="宋体"/>
        <charset val="134"/>
      </rPr>
      <t>海岸站</t>
    </r>
    <r>
      <rPr>
        <sz val="10"/>
        <rFont val="Times New Roman"/>
        <charset val="134"/>
      </rPr>
      <t>110kV</t>
    </r>
    <r>
      <rPr>
        <sz val="10"/>
        <rFont val="宋体"/>
        <charset val="134"/>
      </rPr>
      <t>（</t>
    </r>
    <r>
      <rPr>
        <sz val="10"/>
        <rFont val="Times New Roman"/>
        <charset val="134"/>
      </rPr>
      <t>10</t>
    </r>
    <r>
      <rPr>
        <sz val="10"/>
        <rFont val="宋体"/>
        <charset val="134"/>
      </rPr>
      <t>万千瓦）；</t>
    </r>
    <r>
      <rPr>
        <sz val="10"/>
        <rFont val="Times New Roman"/>
        <charset val="134"/>
      </rPr>
      <t xml:space="preserve">
220kV</t>
    </r>
    <r>
      <rPr>
        <sz val="10"/>
        <rFont val="宋体"/>
        <charset val="134"/>
      </rPr>
      <t>布甫站</t>
    </r>
    <r>
      <rPr>
        <sz val="10"/>
        <rFont val="Times New Roman"/>
        <charset val="134"/>
      </rPr>
      <t>110kV</t>
    </r>
    <r>
      <rPr>
        <sz val="10"/>
        <rFont val="宋体"/>
        <charset val="134"/>
      </rPr>
      <t>（</t>
    </r>
    <r>
      <rPr>
        <sz val="10"/>
        <rFont val="Times New Roman"/>
        <charset val="134"/>
      </rPr>
      <t>10</t>
    </r>
    <r>
      <rPr>
        <sz val="10"/>
        <rFont val="宋体"/>
        <charset val="134"/>
      </rPr>
      <t>万千瓦）。</t>
    </r>
  </si>
  <si>
    <r>
      <rPr>
        <sz val="10"/>
        <color theme="1"/>
        <rFont val="宋体"/>
        <charset val="134"/>
      </rPr>
      <t>陵水县</t>
    </r>
  </si>
  <si>
    <r>
      <rPr>
        <sz val="10"/>
        <rFont val="Times New Roman"/>
        <charset val="134"/>
      </rPr>
      <t>220kV</t>
    </r>
    <r>
      <rPr>
        <sz val="10"/>
        <rFont val="宋体"/>
        <charset val="134"/>
      </rPr>
      <t>黎安站</t>
    </r>
    <r>
      <rPr>
        <sz val="10"/>
        <rFont val="Times New Roman"/>
        <charset val="134"/>
      </rPr>
      <t>110kV</t>
    </r>
    <r>
      <rPr>
        <sz val="10"/>
        <rFont val="宋体"/>
        <charset val="134"/>
      </rPr>
      <t>（</t>
    </r>
    <r>
      <rPr>
        <sz val="10"/>
        <rFont val="Times New Roman"/>
        <charset val="134"/>
      </rPr>
      <t>10</t>
    </r>
    <r>
      <rPr>
        <sz val="10"/>
        <rFont val="宋体"/>
        <charset val="134"/>
      </rPr>
      <t>万千瓦）。</t>
    </r>
  </si>
  <si>
    <r>
      <rPr>
        <sz val="10"/>
        <color theme="1"/>
        <rFont val="宋体"/>
        <charset val="134"/>
      </rPr>
      <t>保亭县</t>
    </r>
  </si>
  <si>
    <t>无</t>
  </si>
  <si>
    <r>
      <rPr>
        <sz val="10"/>
        <color theme="1"/>
        <rFont val="宋体"/>
        <charset val="134"/>
      </rPr>
      <t>乐东县</t>
    </r>
  </si>
  <si>
    <r>
      <rPr>
        <sz val="10"/>
        <rFont val="Times New Roman"/>
        <charset val="134"/>
      </rPr>
      <t>220kV</t>
    </r>
    <r>
      <rPr>
        <sz val="10"/>
        <rFont val="宋体"/>
        <charset val="134"/>
      </rPr>
      <t>杨帆光伏电站</t>
    </r>
    <r>
      <rPr>
        <sz val="10"/>
        <rFont val="Times New Roman"/>
        <charset val="134"/>
      </rPr>
      <t>220kV</t>
    </r>
    <r>
      <rPr>
        <sz val="10"/>
        <rFont val="宋体"/>
        <charset val="134"/>
      </rPr>
      <t>或</t>
    </r>
    <r>
      <rPr>
        <sz val="10"/>
        <rFont val="Times New Roman"/>
        <charset val="134"/>
      </rPr>
      <t>220kV</t>
    </r>
    <r>
      <rPr>
        <sz val="10"/>
        <rFont val="宋体"/>
        <charset val="134"/>
      </rPr>
      <t>通晟光伏电站</t>
    </r>
    <r>
      <rPr>
        <sz val="10"/>
        <rFont val="Times New Roman"/>
        <charset val="134"/>
      </rPr>
      <t>220kV</t>
    </r>
    <r>
      <rPr>
        <sz val="10"/>
        <rFont val="宋体"/>
        <charset val="134"/>
      </rPr>
      <t>（</t>
    </r>
    <r>
      <rPr>
        <sz val="10"/>
        <rFont val="Times New Roman"/>
        <charset val="134"/>
      </rPr>
      <t>10</t>
    </r>
    <r>
      <rPr>
        <sz val="10"/>
        <rFont val="宋体"/>
        <charset val="134"/>
      </rPr>
      <t>万千瓦）。</t>
    </r>
  </si>
  <si>
    <r>
      <rPr>
        <sz val="10"/>
        <color theme="1"/>
        <rFont val="宋体"/>
        <charset val="134"/>
      </rPr>
      <t>五指山市</t>
    </r>
  </si>
  <si>
    <r>
      <rPr>
        <sz val="10"/>
        <rFont val="Times New Roman"/>
        <charset val="134"/>
      </rPr>
      <t>110kV</t>
    </r>
    <r>
      <rPr>
        <sz val="10"/>
        <rFont val="宋体"/>
        <charset val="134"/>
      </rPr>
      <t>南圣站</t>
    </r>
    <r>
      <rPr>
        <sz val="10"/>
        <rFont val="Times New Roman"/>
        <charset val="134"/>
      </rPr>
      <t>110kV</t>
    </r>
    <r>
      <rPr>
        <sz val="10"/>
        <rFont val="宋体"/>
        <charset val="134"/>
      </rPr>
      <t>（</t>
    </r>
    <r>
      <rPr>
        <sz val="10"/>
        <rFont val="Times New Roman"/>
        <charset val="134"/>
      </rPr>
      <t>5</t>
    </r>
    <r>
      <rPr>
        <sz val="10"/>
        <rFont val="宋体"/>
        <charset val="134"/>
      </rPr>
      <t>万千瓦）。</t>
    </r>
  </si>
  <si>
    <r>
      <rPr>
        <sz val="10"/>
        <color theme="1"/>
        <rFont val="宋体"/>
        <charset val="134"/>
      </rPr>
      <t>琼海市</t>
    </r>
  </si>
  <si>
    <r>
      <rPr>
        <sz val="10"/>
        <color rgb="FF000000"/>
        <rFont val="Times New Roman"/>
        <charset val="134"/>
      </rPr>
      <t>220kV</t>
    </r>
    <r>
      <rPr>
        <sz val="10"/>
        <color rgb="FF000000"/>
        <rFont val="宋体"/>
        <charset val="134"/>
      </rPr>
      <t>塔洋站</t>
    </r>
    <r>
      <rPr>
        <sz val="10"/>
        <color rgb="FF000000"/>
        <rFont val="Times New Roman"/>
        <charset val="134"/>
      </rPr>
      <t>220kV</t>
    </r>
    <r>
      <rPr>
        <sz val="10"/>
        <color rgb="FF000000"/>
        <rFont val="宋体"/>
        <charset val="134"/>
      </rPr>
      <t>或</t>
    </r>
    <r>
      <rPr>
        <sz val="10"/>
        <color rgb="FF000000"/>
        <rFont val="Times New Roman"/>
        <charset val="134"/>
      </rPr>
      <t>“π”</t>
    </r>
    <r>
      <rPr>
        <sz val="10"/>
        <color rgb="FF000000"/>
        <rFont val="宋体"/>
        <charset val="134"/>
      </rPr>
      <t>接塔洋站</t>
    </r>
    <r>
      <rPr>
        <sz val="10"/>
        <color rgb="FF000000"/>
        <rFont val="Times New Roman"/>
        <charset val="134"/>
      </rPr>
      <t>110kV</t>
    </r>
    <r>
      <rPr>
        <sz val="10"/>
        <color rgb="FF000000"/>
        <rFont val="宋体"/>
        <charset val="134"/>
      </rPr>
      <t>京能或裕山光伏电站送出线路（</t>
    </r>
    <r>
      <rPr>
        <sz val="10"/>
        <color rgb="FF000000"/>
        <rFont val="Times New Roman"/>
        <charset val="134"/>
      </rPr>
      <t>10</t>
    </r>
    <r>
      <rPr>
        <sz val="10"/>
        <color rgb="FF000000"/>
        <rFont val="宋体"/>
        <charset val="134"/>
      </rPr>
      <t>万千瓦）。</t>
    </r>
  </si>
  <si>
    <r>
      <rPr>
        <sz val="10"/>
        <color theme="1"/>
        <rFont val="宋体"/>
        <charset val="134"/>
      </rPr>
      <t>万宁市</t>
    </r>
  </si>
  <si>
    <r>
      <rPr>
        <sz val="10"/>
        <rFont val="Times New Roman"/>
        <charset val="134"/>
      </rPr>
      <t>“π”</t>
    </r>
    <r>
      <rPr>
        <sz val="10"/>
        <rFont val="宋体"/>
        <charset val="134"/>
      </rPr>
      <t>接</t>
    </r>
    <r>
      <rPr>
        <sz val="10"/>
        <rFont val="Times New Roman"/>
        <charset val="134"/>
      </rPr>
      <t>110kV</t>
    </r>
    <r>
      <rPr>
        <sz val="10"/>
        <rFont val="宋体"/>
        <charset val="134"/>
      </rPr>
      <t>后安光伏站</t>
    </r>
    <r>
      <rPr>
        <sz val="10"/>
        <rFont val="Times New Roman"/>
        <charset val="134"/>
      </rPr>
      <t>110kV</t>
    </r>
    <r>
      <rPr>
        <sz val="10"/>
        <rFont val="宋体"/>
        <charset val="134"/>
      </rPr>
      <t>或</t>
    </r>
    <r>
      <rPr>
        <sz val="10"/>
        <rFont val="Times New Roman"/>
        <charset val="134"/>
      </rPr>
      <t>220kV</t>
    </r>
    <r>
      <rPr>
        <sz val="10"/>
        <rFont val="宋体"/>
        <charset val="134"/>
      </rPr>
      <t>红石站</t>
    </r>
    <r>
      <rPr>
        <sz val="10"/>
        <rFont val="Times New Roman"/>
        <charset val="134"/>
      </rPr>
      <t>110kV</t>
    </r>
    <r>
      <rPr>
        <sz val="10"/>
        <rFont val="方正书宋_GBK"/>
        <charset val="134"/>
      </rPr>
      <t>（</t>
    </r>
    <r>
      <rPr>
        <sz val="10"/>
        <rFont val="Times New Roman"/>
        <charset val="134"/>
      </rPr>
      <t>10</t>
    </r>
    <r>
      <rPr>
        <sz val="10"/>
        <rFont val="方正书宋_GBK"/>
        <charset val="134"/>
      </rPr>
      <t>万千瓦）</t>
    </r>
    <r>
      <rPr>
        <sz val="10"/>
        <rFont val="宋体"/>
        <charset val="134"/>
      </rPr>
      <t>。</t>
    </r>
  </si>
  <si>
    <r>
      <rPr>
        <sz val="10"/>
        <color theme="1"/>
        <rFont val="宋体"/>
        <charset val="134"/>
      </rPr>
      <t>琼中县</t>
    </r>
  </si>
  <si>
    <r>
      <rPr>
        <sz val="10"/>
        <color rgb="FF000000"/>
        <rFont val="Times New Roman"/>
        <charset val="134"/>
      </rPr>
      <t>220kV</t>
    </r>
    <r>
      <rPr>
        <sz val="10"/>
        <color rgb="FF000000"/>
        <rFont val="宋体"/>
        <charset val="134"/>
      </rPr>
      <t>琼中站</t>
    </r>
    <r>
      <rPr>
        <sz val="10"/>
        <color rgb="FF000000"/>
        <rFont val="Times New Roman"/>
        <charset val="134"/>
      </rPr>
      <t>110kV</t>
    </r>
    <r>
      <rPr>
        <sz val="10"/>
        <color rgb="FF000000"/>
        <rFont val="宋体"/>
        <charset val="134"/>
      </rPr>
      <t>（</t>
    </r>
    <r>
      <rPr>
        <sz val="10"/>
        <color rgb="FF000000"/>
        <rFont val="Times New Roman"/>
        <charset val="134"/>
      </rPr>
      <t>10</t>
    </r>
    <r>
      <rPr>
        <sz val="10"/>
        <color rgb="FF000000"/>
        <rFont val="宋体"/>
        <charset val="134"/>
      </rPr>
      <t>万千瓦）。</t>
    </r>
  </si>
  <si>
    <r>
      <rPr>
        <sz val="10"/>
        <color theme="1"/>
        <rFont val="宋体"/>
        <charset val="134"/>
      </rPr>
      <t>屯昌县</t>
    </r>
  </si>
  <si>
    <r>
      <rPr>
        <sz val="10"/>
        <color rgb="FF000000"/>
        <rFont val="宋体"/>
        <charset val="134"/>
      </rPr>
      <t>无</t>
    </r>
  </si>
  <si>
    <r>
      <rPr>
        <sz val="11"/>
        <color theme="1"/>
        <rFont val="宋体"/>
        <charset val="134"/>
      </rPr>
      <t>说明：</t>
    </r>
    <r>
      <rPr>
        <sz val="11"/>
        <color theme="1"/>
        <rFont val="Times New Roman"/>
        <charset val="134"/>
      </rPr>
      <t xml:space="preserve">
1.</t>
    </r>
    <r>
      <rPr>
        <sz val="11"/>
        <color theme="1"/>
        <rFont val="宋体"/>
        <charset val="134"/>
      </rPr>
      <t>新型储能合理接入规模测算原则主要考虑安全性和经济性，实现社会效益最大化，在满足</t>
    </r>
    <r>
      <rPr>
        <sz val="11"/>
        <color theme="1"/>
        <rFont val="Times New Roman"/>
        <charset val="134"/>
      </rPr>
      <t>N-1</t>
    </r>
    <r>
      <rPr>
        <sz val="11"/>
        <color theme="1"/>
        <rFont val="宋体"/>
        <charset val="134"/>
      </rPr>
      <t>计算原则（满足系统安全稳定校核）、符合短路电流控制要求的前提下，选取有接入间隔资源的站点布局，优先以</t>
    </r>
    <r>
      <rPr>
        <sz val="11"/>
        <color theme="1"/>
        <rFont val="Times New Roman"/>
        <charset val="134"/>
      </rPr>
      <t>110</t>
    </r>
    <r>
      <rPr>
        <sz val="11"/>
        <color theme="1"/>
        <rFont val="宋体"/>
        <charset val="134"/>
      </rPr>
      <t>千伏电压等级接入系统。</t>
    </r>
    <r>
      <rPr>
        <sz val="11"/>
        <color theme="1"/>
        <rFont val="Times New Roman"/>
        <charset val="134"/>
      </rPr>
      <t xml:space="preserve">
2.</t>
    </r>
    <r>
      <rPr>
        <sz val="11"/>
        <color theme="1"/>
        <rFont val="宋体"/>
        <charset val="134"/>
      </rPr>
      <t>站点接入预警等级分为三级。</t>
    </r>
    <r>
      <rPr>
        <sz val="11"/>
        <color theme="1"/>
        <rFont val="Times New Roman"/>
        <charset val="134"/>
      </rPr>
      <t>1)</t>
    </r>
    <r>
      <rPr>
        <sz val="11"/>
        <color theme="1"/>
        <rFont val="宋体"/>
        <charset val="134"/>
      </rPr>
      <t>标注绿色良好区域：表示具备可接入能力（包括容量和接入点），容量以表格中确定内容为准；</t>
    </r>
    <r>
      <rPr>
        <sz val="11"/>
        <color theme="1"/>
        <rFont val="Times New Roman"/>
        <charset val="134"/>
      </rPr>
      <t>2)</t>
    </r>
    <r>
      <rPr>
        <sz val="11"/>
        <color theme="1"/>
        <rFont val="宋体"/>
        <charset val="134"/>
      </rPr>
      <t>标注黄色已满区域：表示暂无新增接入能力，但区内存在已批复未投产项目，若项目逾期未建，在清理后可腾出接入能力；</t>
    </r>
    <r>
      <rPr>
        <sz val="11"/>
        <color theme="1"/>
        <rFont val="Times New Roman"/>
        <charset val="134"/>
      </rPr>
      <t>3)</t>
    </r>
    <r>
      <rPr>
        <sz val="11"/>
        <color theme="1"/>
        <rFont val="宋体"/>
        <charset val="134"/>
      </rPr>
      <t>标注红色受限区域：表示不具备接入能力，需视后续负荷与电源发展情况更新。</t>
    </r>
    <r>
      <rPr>
        <sz val="11"/>
        <color theme="1"/>
        <rFont val="Times New Roman"/>
        <charset val="134"/>
      </rPr>
      <t xml:space="preserve">
3.</t>
    </r>
    <r>
      <rPr>
        <sz val="11"/>
        <color theme="1"/>
        <rFont val="宋体"/>
        <charset val="134"/>
      </rPr>
      <t>原则上电网侧独立新型储能项目应在可开放接入站点</t>
    </r>
    <r>
      <rPr>
        <sz val="11"/>
        <color theme="1"/>
        <rFont val="Times New Roman"/>
        <charset val="134"/>
      </rPr>
      <t>10</t>
    </r>
    <r>
      <rPr>
        <sz val="11"/>
        <color theme="1"/>
        <rFont val="宋体"/>
        <charset val="134"/>
      </rPr>
      <t>公里范围内选址。</t>
    </r>
    <r>
      <rPr>
        <sz val="11"/>
        <color theme="1"/>
        <rFont val="Times New Roman"/>
        <charset val="134"/>
      </rPr>
      <t xml:space="preserve">
4.</t>
    </r>
    <r>
      <rPr>
        <sz val="11"/>
        <color theme="1"/>
        <rFont val="宋体"/>
        <charset val="134"/>
      </rPr>
      <t>原则上一个站点仅能提供</t>
    </r>
    <r>
      <rPr>
        <sz val="11"/>
        <color theme="1"/>
        <rFont val="Times New Roman"/>
        <charset val="134"/>
      </rPr>
      <t>1</t>
    </r>
    <r>
      <rPr>
        <sz val="11"/>
        <color theme="1"/>
        <rFont val="宋体"/>
        <charset val="134"/>
      </rPr>
      <t>个间隔接入点，若该站点区域建设多个项目，在总规模不超过可开放容量的前提下，可考虑多个项目以串接方式接入该站点间隔，串接项目个数不超过</t>
    </r>
    <r>
      <rPr>
        <sz val="11"/>
        <color theme="1"/>
        <rFont val="Times New Roman"/>
        <charset val="134"/>
      </rPr>
      <t>3</t>
    </r>
    <r>
      <rPr>
        <sz val="11"/>
        <color theme="1"/>
        <rFont val="宋体"/>
        <charset val="134"/>
      </rPr>
      <t>个。</t>
    </r>
    <r>
      <rPr>
        <sz val="11"/>
        <color theme="1"/>
        <rFont val="Times New Roman"/>
        <charset val="134"/>
      </rPr>
      <t xml:space="preserve">
5.</t>
    </r>
    <r>
      <rPr>
        <sz val="11"/>
        <color theme="1"/>
        <rFont val="宋体"/>
        <charset val="134"/>
      </rPr>
      <t>综合系统接入能力及储能布局原则，根据</t>
    </r>
    <r>
      <rPr>
        <sz val="11"/>
        <color theme="1"/>
        <rFont val="Times New Roman"/>
        <charset val="134"/>
      </rPr>
      <t>2026</t>
    </r>
    <r>
      <rPr>
        <sz val="11"/>
        <color theme="1"/>
        <rFont val="宋体"/>
        <charset val="134"/>
      </rPr>
      <t>年度测算结果，</t>
    </r>
    <r>
      <rPr>
        <sz val="11"/>
        <color theme="1"/>
        <rFont val="Times New Roman"/>
        <charset val="134"/>
      </rPr>
      <t>“</t>
    </r>
    <r>
      <rPr>
        <sz val="11"/>
        <color theme="1"/>
        <rFont val="宋体"/>
        <charset val="134"/>
      </rPr>
      <t>十五五</t>
    </r>
    <r>
      <rPr>
        <sz val="11"/>
        <color theme="1"/>
        <rFont val="Times New Roman"/>
        <charset val="134"/>
      </rPr>
      <t>”</t>
    </r>
    <r>
      <rPr>
        <sz val="11"/>
        <color theme="1"/>
        <rFont val="宋体"/>
        <charset val="134"/>
      </rPr>
      <t>总计可接入容量为</t>
    </r>
    <r>
      <rPr>
        <sz val="11"/>
        <color theme="1"/>
        <rFont val="Times New Roman"/>
        <charset val="134"/>
      </rPr>
      <t>650.75</t>
    </r>
    <r>
      <rPr>
        <sz val="11"/>
        <color theme="1"/>
        <rFont val="宋体"/>
        <charset val="134"/>
      </rPr>
      <t>万千瓦，后续年度将结合电网运行情况及规划建设情况，对</t>
    </r>
    <r>
      <rPr>
        <sz val="11"/>
        <color theme="1"/>
        <rFont val="Times New Roman"/>
        <charset val="134"/>
      </rPr>
      <t>“</t>
    </r>
    <r>
      <rPr>
        <sz val="11"/>
        <color theme="1"/>
        <rFont val="方正书宋_GBK"/>
        <charset val="134"/>
      </rPr>
      <t>十五五</t>
    </r>
    <r>
      <rPr>
        <sz val="11"/>
        <color theme="1"/>
        <rFont val="Times New Roman"/>
        <charset val="134"/>
      </rPr>
      <t>”</t>
    </r>
    <r>
      <rPr>
        <sz val="11"/>
        <color theme="1"/>
        <rFont val="方正书宋_GBK"/>
        <charset val="134"/>
      </rPr>
      <t>总计可接入容量</t>
    </r>
    <r>
      <rPr>
        <sz val="11"/>
        <color theme="1"/>
        <rFont val="宋体"/>
        <charset val="134"/>
      </rPr>
      <t>实行适度动态调整。</t>
    </r>
  </si>
  <si>
    <t>全省储能630万千瓦承载能力布局（推荐容量540万千瓦）</t>
  </si>
  <si>
    <t>电力保供需求</t>
  </si>
  <si>
    <t>调峰需求</t>
  </si>
  <si>
    <t>均衡布局需求</t>
  </si>
  <si>
    <t>容量总合计</t>
  </si>
  <si>
    <t>发布站点</t>
  </si>
  <si>
    <t>4.变电站推荐开放容量</t>
  </si>
  <si>
    <t>4.变电站可开放容量（剔除批复项目）</t>
  </si>
  <si>
    <t>推荐</t>
  </si>
  <si>
    <t>2027夏小大风：长滨、玉楼等总共可新增100MW,否则福山N-1不满足1.3倍要求，玉楼已有批复项目不再考虑，100MW接入长滨。</t>
  </si>
  <si>
    <t>不推荐</t>
  </si>
  <si>
    <t>2030夏大：若美安二期如期投产，那盈-永兴增容改造，那盈-永兴N-1，美仁+那盈可接入储能出力320MW，美仁本期不考虑。</t>
  </si>
  <si>
    <t>2027夏小大风：椰城-江东部分断面是2*400，如果载流量按1408A，27年江东、潭连、碧海总共可接150MW</t>
  </si>
  <si>
    <t>2027夏小大风：椰城-江东部分断面是2*400，受限于椰城-江东线路N-1，不再具备接入能力。</t>
  </si>
  <si>
    <t>2027夏小大风：受限于龙泉-平和线路N-1，不再具备接入能力。</t>
  </si>
  <si>
    <t>2030夏小大风：受限于大成-南罗断面影响，东部片区、北部偏东、南部偏东片区可接入能力均受影响。考虑均分容量，霞山仅能再新增100MW，接入220千伏霞山站青云光伏站侧。</t>
  </si>
  <si>
    <t>220千伏霞山站青云光伏站侧</t>
  </si>
  <si>
    <t>迈号同样受限于大成至南罗断面，且无220、110kV间隔，并有批复项目，不再考虑新增储能。</t>
  </si>
  <si>
    <t>2027年夏大大风：新增储能会加剧三都~山塘N-1、洛基-三都N-1过载问题，山塘站不再具备接入储能能力。</t>
  </si>
  <si>
    <t>2030年夏小大风：儋州增加储能充电负荷1500MW，核电-伏波和儋州主变N-1都临界过载，500kV儋州站接入能力1500MW与片区内山塘、伏波、干冲共享。山塘站已不具备接入能力，伏波受限于核电-伏波断面N-1，可接入100MW。</t>
  </si>
  <si>
    <t>220千伏伏波站</t>
  </si>
  <si>
    <t>500kVCZ7、9海风集控站220kV侧</t>
  </si>
  <si>
    <t>2030年</t>
  </si>
  <si>
    <t>解决海风短路比低于2问题</t>
  </si>
  <si>
    <t>2027年夏大：受制于那悦-龙北（1408A）、东方电厂-罗带（1636A）两个断面N-1过载，最大可接入储能发电200MW，考虑龙北已有批复项目，可接入那悦（需东方电厂-罗带改造项目投产）2027年夏小大风：受限于昌化主变N-1，昌化片区可新增接入出力350MW（龙北、那悦、昌江、三家、可好）</t>
  </si>
  <si>
    <t>2030年夏小大风：受限于昌化主变N-1，可好站可新增200MW。</t>
  </si>
  <si>
    <t>2030夏大大风：受限于三家~罗带N-1，昌江站不再具备接入储能能力。</t>
  </si>
  <si>
    <t>2030年夏大大风：受限于儋州-博厚线路N-1，博厚不再具备接入储能能力。</t>
  </si>
  <si>
    <t>220千伏吉阳站或大茅站110千伏侧或藤桥站110千伏</t>
  </si>
  <si>
    <t>220/110</t>
  </si>
  <si>
    <t>2027年夏小大风：受制于500kV东方-三亚N-1之后龙北-罗带过载，南部总接入能力600MW（龙北-罗带重载），高峰、吉阳、布甫、海岸、黎安、新安平分，高峰已有批复项目不再考虑。</t>
  </si>
  <si>
    <t>220千伏杨帆光伏电站侧或220千伏通晟光伏电站侧</t>
  </si>
  <si>
    <t>冲山站投产时间较晚，暂不考虑。110千伏变电站无剩余间隔、送出断面较小，暂不考虑。</t>
  </si>
  <si>
    <t>220千伏塔洋站或“π”接塔洋站110千伏光伏电站送出线路</t>
  </si>
  <si>
    <t>2030年夏小大风：受限于大成-南罗断面影响，东部片区、北部偏东、南部偏东片区可接入能力均受影响。考虑均分容量，朝阳、塔洋、琼中各分100MW，礼纪已有批复项目不再考虑新增。</t>
  </si>
  <si>
    <t>大同送出线路N-1限制不再具备接入储能能力。</t>
  </si>
  <si>
    <t>原则上采用构网型储能对系统安全稳定更优</t>
  </si>
  <si>
    <t>节点名</t>
  </si>
  <si>
    <t>接入</t>
  </si>
  <si>
    <t>电压</t>
  </si>
  <si>
    <t>站点</t>
  </si>
  <si>
    <t>等级</t>
  </si>
  <si>
    <t>方式</t>
  </si>
  <si>
    <t>短路比</t>
  </si>
  <si>
    <t>琼儋风23</t>
  </si>
  <si>
    <t>儋州</t>
  </si>
  <si>
    <t>夏小-南小北大</t>
  </si>
  <si>
    <t>夏大大光</t>
  </si>
  <si>
    <t>琼儋风33</t>
  </si>
  <si>
    <t>琼东七73</t>
  </si>
  <si>
    <t>东方</t>
  </si>
  <si>
    <t>夏小-南大北小</t>
  </si>
  <si>
    <t>冬小-南大北小</t>
  </si>
  <si>
    <t>冬大大风-南大北小</t>
  </si>
  <si>
    <t>琼东风83</t>
  </si>
  <si>
    <t>西南</t>
  </si>
  <si>
    <t>琼东九93</t>
  </si>
  <si>
    <t>琼万风P3</t>
  </si>
  <si>
    <t>礼纪</t>
  </si>
  <si>
    <t>夏腰</t>
  </si>
  <si>
    <t>琼儋一21</t>
  </si>
  <si>
    <t>福山</t>
  </si>
  <si>
    <t>冬小-南小北大</t>
  </si>
  <si>
    <t>琼儋二21</t>
  </si>
  <si>
    <t>山塘</t>
  </si>
  <si>
    <t>琼儋三21</t>
  </si>
  <si>
    <t>琼四风43</t>
  </si>
  <si>
    <t>琼十风53</t>
  </si>
  <si>
    <t>三家</t>
  </si>
  <si>
    <t>琼十风63</t>
  </si>
  <si>
    <t>琼东风43</t>
  </si>
  <si>
    <t>昌化</t>
  </si>
  <si>
    <t>琼东风53</t>
  </si>
  <si>
    <t>琼东风63</t>
  </si>
  <si>
    <t>琼五风53</t>
  </si>
  <si>
    <t>琼六风53</t>
  </si>
  <si>
    <t>琼东风73</t>
  </si>
  <si>
    <t>琼东风93</t>
  </si>
  <si>
    <t>琼桦伏11</t>
  </si>
  <si>
    <t>鹅毛岭</t>
  </si>
  <si>
    <t>琼宇伏11</t>
  </si>
  <si>
    <t>三都</t>
  </si>
  <si>
    <t>琼永伏11</t>
  </si>
  <si>
    <t>龙泉</t>
  </si>
  <si>
    <t>琼鹰伏11</t>
  </si>
  <si>
    <t>新安</t>
  </si>
  <si>
    <t>琼溢伏11</t>
  </si>
  <si>
    <t>李坊</t>
  </si>
  <si>
    <t>琼湾伏11</t>
  </si>
  <si>
    <t>大同</t>
  </si>
  <si>
    <t>琼塔伏11</t>
  </si>
  <si>
    <t>布甫</t>
  </si>
  <si>
    <t>琼桥伏11</t>
  </si>
  <si>
    <t>大丰</t>
  </si>
  <si>
    <t>琼通伏21</t>
  </si>
  <si>
    <t>琼隆伏11</t>
  </si>
  <si>
    <t>琼零伏11</t>
  </si>
  <si>
    <t>琼立伏11</t>
  </si>
  <si>
    <t>迈号</t>
  </si>
  <si>
    <t>琼科伏11</t>
  </si>
  <si>
    <t>平和</t>
  </si>
  <si>
    <t>琼今伏11</t>
  </si>
  <si>
    <t>干冲</t>
  </si>
  <si>
    <t>琼际伏11</t>
  </si>
  <si>
    <t>崖城</t>
  </si>
  <si>
    <t>琼电伏11</t>
  </si>
  <si>
    <t>罗带</t>
  </si>
  <si>
    <t>琼才伏11</t>
  </si>
  <si>
    <t>琼旭伏11</t>
  </si>
  <si>
    <t>霞山</t>
  </si>
  <si>
    <t>琼信伏21</t>
  </si>
  <si>
    <t>琼澄伏11</t>
  </si>
  <si>
    <t>琼晶伏11</t>
  </si>
  <si>
    <t>琼闵伏11</t>
  </si>
  <si>
    <t>琼林伏11</t>
  </si>
  <si>
    <t>琼龙伏11</t>
  </si>
  <si>
    <t>东路</t>
  </si>
  <si>
    <t>琼镇伏83</t>
  </si>
  <si>
    <t>琼文伏11</t>
  </si>
  <si>
    <t>琼润伏11</t>
  </si>
  <si>
    <t>琼抱伏21</t>
  </si>
  <si>
    <t>琼华伏43</t>
  </si>
  <si>
    <t>琼水伏33</t>
  </si>
  <si>
    <t>琼昌伏33</t>
  </si>
  <si>
    <t>琼光伏11</t>
  </si>
  <si>
    <t>琼交233</t>
  </si>
  <si>
    <t>琼东253</t>
  </si>
  <si>
    <t>红石</t>
  </si>
  <si>
    <t>琼官伏43</t>
  </si>
  <si>
    <t>官塘</t>
  </si>
  <si>
    <t>琼临伏13</t>
  </si>
  <si>
    <t>博厚</t>
  </si>
  <si>
    <t>琼椰伏33</t>
  </si>
  <si>
    <t>琼泽伏11</t>
  </si>
  <si>
    <t>琼溪伏83</t>
  </si>
  <si>
    <t>琼白伏73</t>
  </si>
  <si>
    <t>大成</t>
  </si>
  <si>
    <t>琼鹏伏11</t>
  </si>
  <si>
    <t>琼屯伏83</t>
  </si>
  <si>
    <t>琼安伏93</t>
  </si>
  <si>
    <t>琼陵伏11</t>
  </si>
  <si>
    <t>文罗</t>
  </si>
  <si>
    <t>琼定伏11</t>
  </si>
  <si>
    <t>琼楼伏22</t>
  </si>
  <si>
    <t>琼聚伏11</t>
  </si>
  <si>
    <t>琼玉伏21</t>
  </si>
  <si>
    <t>琼洒伏21</t>
  </si>
  <si>
    <t>琼翁伏21</t>
  </si>
  <si>
    <t>琼新伏11</t>
  </si>
  <si>
    <t>龙北</t>
  </si>
  <si>
    <t>琼华伏21</t>
  </si>
  <si>
    <t>琼华伏22</t>
  </si>
  <si>
    <t>琼神伏11</t>
  </si>
  <si>
    <t>琼白伏11</t>
  </si>
  <si>
    <t>琼戈伏11</t>
  </si>
  <si>
    <t>昌江</t>
  </si>
  <si>
    <t>琼彩伏11</t>
  </si>
  <si>
    <t>琼粤伏11</t>
  </si>
  <si>
    <t>琼浙伏11</t>
  </si>
  <si>
    <t>琼广伏11</t>
  </si>
  <si>
    <t>琼塘伏11</t>
  </si>
  <si>
    <t>琼雅伏11</t>
  </si>
  <si>
    <t>琼牙伏11</t>
  </si>
  <si>
    <t>琼响伏11</t>
  </si>
  <si>
    <t>望楼</t>
  </si>
  <si>
    <t>琼天伏11</t>
  </si>
  <si>
    <t>琼莺伏11</t>
  </si>
  <si>
    <t>琼崖伏11</t>
  </si>
  <si>
    <t>琼清伏11</t>
  </si>
  <si>
    <t>琼鑫伏11</t>
  </si>
  <si>
    <t>琼屯伏11</t>
  </si>
  <si>
    <t>琼勤伏11</t>
  </si>
  <si>
    <t>琼排伏11</t>
  </si>
  <si>
    <t>琼中</t>
  </si>
  <si>
    <t>琼裕伏11</t>
  </si>
  <si>
    <t>塔洋</t>
  </si>
  <si>
    <t>琼潭伏11</t>
  </si>
  <si>
    <t>琼礼伏11</t>
  </si>
  <si>
    <t>琼原伏11</t>
  </si>
  <si>
    <t>琼加伏11</t>
  </si>
  <si>
    <t>琼万伏11</t>
  </si>
  <si>
    <t>琼甲伏21</t>
  </si>
  <si>
    <t>琼三伏11</t>
  </si>
  <si>
    <t>玉洲</t>
  </si>
  <si>
    <t>琼乐伏11</t>
  </si>
  <si>
    <t>琼柔伏11</t>
  </si>
  <si>
    <t>琼凌伏11</t>
  </si>
  <si>
    <t>洛基</t>
  </si>
  <si>
    <t>琼翁二21</t>
  </si>
  <si>
    <t>琼江伏21</t>
  </si>
  <si>
    <t>玉竹</t>
  </si>
  <si>
    <t>琼福伏11</t>
  </si>
  <si>
    <t>琼海伏21</t>
  </si>
  <si>
    <t>琼能伏21</t>
  </si>
  <si>
    <t>琼长伏11</t>
  </si>
  <si>
    <t>琼阳伏11</t>
  </si>
  <si>
    <t>琼文风11</t>
  </si>
  <si>
    <t>东坡</t>
  </si>
  <si>
    <t>琼峨风11</t>
  </si>
  <si>
    <t>琼东风11</t>
  </si>
  <si>
    <t>琼感风11</t>
  </si>
  <si>
    <t>琼高风11</t>
  </si>
  <si>
    <t>新能源短路比＜3的场站数量</t>
  </si>
  <si>
    <t>新能源短路比＜2的场站数量</t>
  </si>
  <si>
    <r>
      <rPr>
        <sz val="16"/>
        <color rgb="FF0000FF"/>
        <rFont val="仿宋_GB2312"/>
        <charset val="134"/>
      </rPr>
      <t>承载力计算思路：
1.</t>
    </r>
    <r>
      <rPr>
        <sz val="16"/>
        <color rgb="FF0000FF"/>
        <rFont val="Arial"/>
        <charset val="134"/>
      </rPr>
      <t> </t>
    </r>
    <r>
      <rPr>
        <sz val="16"/>
        <color rgb="FF0000FF"/>
        <rFont val="仿宋_GB2312"/>
        <charset val="134"/>
      </rPr>
      <t>测算节点：规划2027年负荷高峰前投产的220千伏变电站高压侧、500千伏变电站中压侧。
2.</t>
    </r>
    <r>
      <rPr>
        <sz val="16"/>
        <color rgb="FF0000FF"/>
        <rFont val="Arial"/>
        <charset val="134"/>
      </rPr>
      <t> </t>
    </r>
    <r>
      <rPr>
        <sz val="16"/>
        <color rgb="FF0000FF"/>
        <rFont val="仿宋_GB2312"/>
        <charset val="134"/>
      </rPr>
      <t>基础网架：按规划需求，“十五五”期间建成1230万千瓦海上风电及其配套的输电网项目（不限于460亿投资项目）。测算结果需满足2027年、2030年基础网架各方式下的N-1要求，包括主变N-1不超过其短时过负荷能力（130%额定容量），线路N-1不过载。
3.</t>
    </r>
    <r>
      <rPr>
        <sz val="16"/>
        <color rgb="FF0000FF"/>
        <rFont val="Arial"/>
        <charset val="134"/>
      </rPr>
      <t> </t>
    </r>
    <r>
      <rPr>
        <sz val="16"/>
        <color rgb="FF0000FF"/>
        <rFont val="仿宋_GB2312"/>
        <charset val="134"/>
      </rPr>
      <t>运行方式：储能发电方式包括夏大、夏大大风、冬大、冬大大风。储能充电方式包括夏小大风、夏腰风光大发、冬小大风、冬腰风光大发。储能不充不发的方式：夏大大光（夏季早高峰）、夏小（风光置信容量发电）、冬小（风光置信容量发电）。
4.</t>
    </r>
    <r>
      <rPr>
        <sz val="16"/>
        <color rgb="FF0000FF"/>
        <rFont val="Arial"/>
        <charset val="134"/>
      </rPr>
      <t> </t>
    </r>
    <r>
      <rPr>
        <sz val="16"/>
        <color rgb="FF0000FF"/>
        <rFont val="仿宋_GB2312"/>
        <charset val="134"/>
      </rPr>
      <t>测算思路：
1）对于500千伏变电站点覆盖的西部、北部、南部地区，首先测算各500千伏变电站主变容量限制的储能可接入能力，再综合考虑区内220千伏变电站的接入条件、220千伏通道能力、各站点的短路电流裕度、已同意接入的储能容量等因素，分配储能可接入能力。
2）对于中部、东部地区，与500千伏站点下网能力关系不密切地区，主要考虑220千伏通道能力，与同一个受限因素密切相关的若干站点之间尽量平均分配储能可接入能力。
3）根据本市县独立储能项目满充满放（含已批复项目），光伏配储及其余市县独立储能按系统需求参与充放的原则，测算各变电站可接入储能的能力。</t>
    </r>
  </si>
  <si>
    <t>一、储能布局原则
（一）优先布局新能源富集区域，强化源网协同消纳，提高系统短路比
新能源富集地区易存在新能源集中外送断面紧张问题及短路比偏低问题。在新能源富集地区布局构网型储能既可以提升新能源多场站短路比，提高系统电压稳定性，又可以配合调节新能源出力，优化断面输电功率。新能源富集区域布局的储能总规模不宜超过该区域新能源装机规模的50%。
（二）优先布局负荷密集区域，提升电网供电能力
在负荷密集地区布局储能可实现负荷削峰填谷，降低变电站负载率，提高变电站供电能力，兼顾改善变电站重过载问题。接入负荷密集地区变电站的储能总规模不宜超过该变电站最大负荷峰谷差。
（三）优先布局敏感重要用户周边区域，保障供电安全可靠
在敏感用户附近布局构网型储能可以改善并网点周边电压暂降问题，降低电压暂降对敏感用户的影响，并为重要负荷提供供电保障。</t>
  </si>
  <si>
    <t>储能投产及已批复储能规模明细表</t>
  </si>
  <si>
    <t>已批复独立储能项目</t>
  </si>
  <si>
    <t>备案时间</t>
  </si>
  <si>
    <t>批复接入系统时间</t>
  </si>
  <si>
    <t>承诺投产时间</t>
  </si>
  <si>
    <t>已批复独立储能容量</t>
  </si>
  <si>
    <t>洋浦哗基联景250MW/500MWh储能项目</t>
  </si>
  <si>
    <t>海南省保亭300MW\600MWh独立新型储能电站储能项目</t>
  </si>
  <si>
    <t>远景乐东100MW/200MWh独立储能项目</t>
  </si>
  <si>
    <t>海南佳正万宁200MW/350.42MWh混合储能独立调频电站项目</t>
  </si>
  <si>
    <t>万里扬东和变独立储能项目</t>
  </si>
</sst>
</file>

<file path=xl/styles.xml><?xml version="1.0" encoding="utf-8"?>
<styleSheet xmlns="http://schemas.openxmlformats.org/spreadsheetml/2006/main">
  <numFmts count="8">
    <numFmt numFmtId="176" formatCode="0.0_);[Red]\(0.0\)"/>
    <numFmt numFmtId="177" formatCode="0.00_);[Red]\(0.00\)"/>
    <numFmt numFmtId="178" formatCode="0_);[Red]\(0\)"/>
    <numFmt numFmtId="179" formatCode="yyyy&quot;年&quot;m&quot;月&quot;d&quot;日&quot;;@"/>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1">
    <font>
      <sz val="11"/>
      <color theme="1"/>
      <name val="宋体"/>
      <charset val="134"/>
      <scheme val="minor"/>
    </font>
    <font>
      <sz val="11"/>
      <color theme="1"/>
      <name val="宋体"/>
      <charset val="134"/>
    </font>
    <font>
      <b/>
      <sz val="11"/>
      <color theme="1"/>
      <name val="宋体"/>
      <charset val="134"/>
      <scheme val="minor"/>
    </font>
    <font>
      <sz val="10.5"/>
      <color rgb="FF000000"/>
      <name val="宋体"/>
      <charset val="134"/>
    </font>
    <font>
      <sz val="11"/>
      <color rgb="FF000000"/>
      <name val="宋体"/>
      <charset val="134"/>
      <scheme val="minor"/>
    </font>
    <font>
      <sz val="11"/>
      <color rgb="FF000000"/>
      <name val="仿宋_GB2312"/>
      <charset val="134"/>
    </font>
    <font>
      <sz val="11"/>
      <name val="宋体"/>
      <charset val="134"/>
    </font>
    <font>
      <sz val="11"/>
      <name val="宋体"/>
      <charset val="134"/>
      <scheme val="minor"/>
    </font>
    <font>
      <sz val="10.5"/>
      <color rgb="FF000000"/>
      <name val="仿宋_GB2312"/>
      <charset val="134"/>
    </font>
    <font>
      <sz val="16"/>
      <color rgb="FF0000FF"/>
      <name val="仿宋_GB2312"/>
      <charset val="134"/>
    </font>
    <font>
      <sz val="14"/>
      <color theme="1"/>
      <name val="仿宋"/>
      <charset val="134"/>
    </font>
    <font>
      <b/>
      <sz val="9"/>
      <color theme="1"/>
      <name val="仿宋_GB2312"/>
      <charset val="134"/>
    </font>
    <font>
      <sz val="9"/>
      <color theme="1"/>
      <name val="仿宋_GB2312"/>
      <charset val="134"/>
    </font>
    <font>
      <sz val="10"/>
      <color theme="1"/>
      <name val="宋体"/>
      <charset val="134"/>
      <scheme val="minor"/>
    </font>
    <font>
      <b/>
      <sz val="18"/>
      <color theme="1"/>
      <name val="宋体"/>
      <charset val="134"/>
      <scheme val="minor"/>
    </font>
    <font>
      <b/>
      <sz val="10"/>
      <color theme="1"/>
      <name val="宋体"/>
      <charset val="134"/>
    </font>
    <font>
      <b/>
      <sz val="10"/>
      <color theme="1"/>
      <name val="宋体"/>
      <charset val="134"/>
      <scheme val="minor"/>
    </font>
    <font>
      <b/>
      <sz val="10"/>
      <color rgb="FF000000"/>
      <name val="宋体"/>
      <charset val="134"/>
    </font>
    <font>
      <sz val="10"/>
      <color rgb="FF000000"/>
      <name val="宋体"/>
      <charset val="134"/>
      <scheme val="minor"/>
    </font>
    <font>
      <sz val="10"/>
      <color rgb="FF000000"/>
      <name val="仿宋_GB2312"/>
      <charset val="134"/>
    </font>
    <font>
      <b/>
      <sz val="10"/>
      <name val="宋体"/>
      <charset val="134"/>
    </font>
    <font>
      <sz val="10"/>
      <name val="宋体"/>
      <charset val="134"/>
      <scheme val="minor"/>
    </font>
    <font>
      <sz val="10"/>
      <name val="宋体"/>
      <charset val="134"/>
    </font>
    <font>
      <sz val="8"/>
      <color theme="1"/>
      <name val="宋体"/>
      <charset val="134"/>
      <scheme val="minor"/>
    </font>
    <font>
      <sz val="9"/>
      <name val="宋体"/>
      <charset val="134"/>
      <scheme val="minor"/>
    </font>
    <font>
      <sz val="14"/>
      <color theme="1"/>
      <name val="黑体"/>
      <charset val="134"/>
    </font>
    <font>
      <sz val="14"/>
      <color theme="1"/>
      <name val="Times New Roman"/>
      <charset val="134"/>
    </font>
    <font>
      <sz val="18"/>
      <color theme="1"/>
      <name val="方正小标宋简体"/>
      <charset val="134"/>
    </font>
    <font>
      <sz val="18"/>
      <color theme="1"/>
      <name val="Times New Roman"/>
      <charset val="134"/>
    </font>
    <font>
      <b/>
      <sz val="10"/>
      <color theme="1"/>
      <name val="Times New Roman"/>
      <charset val="134"/>
    </font>
    <font>
      <sz val="10"/>
      <color theme="1"/>
      <name val="Times New Roman"/>
      <charset val="134"/>
    </font>
    <font>
      <sz val="10"/>
      <name val="Times New Roman"/>
      <charset val="134"/>
    </font>
    <font>
      <sz val="11"/>
      <color theme="1"/>
      <name val="Times New Roman"/>
      <charset val="134"/>
    </font>
    <font>
      <b/>
      <sz val="10"/>
      <name val="Times New Roman"/>
      <charset val="134"/>
    </font>
    <font>
      <sz val="10"/>
      <color rgb="FF000000"/>
      <name val="Times New Roman"/>
      <charset val="134"/>
    </font>
    <font>
      <b/>
      <sz val="10"/>
      <color rgb="FF000000"/>
      <name val="Times New Roman"/>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b/>
      <sz val="11"/>
      <color rgb="FFFA7D00"/>
      <name val="宋体"/>
      <charset val="0"/>
      <scheme val="minor"/>
    </font>
    <font>
      <b/>
      <sz val="13"/>
      <color theme="3"/>
      <name val="宋体"/>
      <charset val="134"/>
      <scheme val="minor"/>
    </font>
    <font>
      <b/>
      <sz val="18"/>
      <color theme="3"/>
      <name val="宋体"/>
      <charset val="134"/>
      <scheme val="minor"/>
    </font>
    <font>
      <sz val="11"/>
      <color rgb="FFFF00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6"/>
      <color rgb="FF0000FF"/>
      <name val="Arial"/>
      <charset val="134"/>
    </font>
    <font>
      <b/>
      <sz val="18"/>
      <color theme="1"/>
      <name val="Times New Roman"/>
      <charset val="134"/>
    </font>
    <font>
      <sz val="10"/>
      <color theme="1"/>
      <name val="宋体"/>
      <charset val="134"/>
    </font>
    <font>
      <sz val="10"/>
      <name val="方正书宋_GBK"/>
      <charset val="134"/>
    </font>
    <font>
      <sz val="10"/>
      <color rgb="FF000000"/>
      <name val="宋体"/>
      <charset val="134"/>
    </font>
    <font>
      <sz val="11"/>
      <color theme="1"/>
      <name val="方正书宋_GBK"/>
      <charset val="134"/>
    </font>
  </fonts>
  <fills count="38">
    <fill>
      <patternFill patternType="none"/>
    </fill>
    <fill>
      <patternFill patternType="gray125"/>
    </fill>
    <fill>
      <patternFill patternType="solid">
        <fgColor theme="4" tint="0.8"/>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4" tint="0.4"/>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rgb="FFF2F2F2"/>
        <bgColor indexed="64"/>
      </patternFill>
    </fill>
    <fill>
      <patternFill patternType="solid">
        <fgColor rgb="FFFFFFCC"/>
        <bgColor indexed="64"/>
      </patternFill>
    </fill>
    <fill>
      <patternFill patternType="solid">
        <fgColor theme="9" tint="0.599993896298105"/>
        <bgColor indexed="64"/>
      </patternFill>
    </fill>
    <fill>
      <patternFill patternType="solid">
        <fgColor theme="9"/>
        <bgColor indexed="64"/>
      </patternFill>
    </fill>
    <fill>
      <patternFill patternType="solid">
        <fgColor theme="7"/>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23">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medium">
        <color auto="true"/>
      </left>
      <right style="medium">
        <color auto="true"/>
      </right>
      <top style="medium">
        <color auto="true"/>
      </top>
      <bottom style="medium">
        <color auto="true"/>
      </bottom>
      <diagonal/>
    </border>
    <border>
      <left style="medium">
        <color auto="true"/>
      </left>
      <right style="medium">
        <color auto="true"/>
      </right>
      <top style="medium">
        <color auto="true"/>
      </top>
      <bottom/>
      <diagonal/>
    </border>
    <border>
      <left style="medium">
        <color auto="true"/>
      </left>
      <right style="medium">
        <color auto="true"/>
      </right>
      <top/>
      <bottom style="medium">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thin">
        <color auto="true"/>
      </bottom>
      <diagonal/>
    </border>
    <border>
      <left style="thin">
        <color auto="true"/>
      </left>
      <right/>
      <top style="thin">
        <color auto="true"/>
      </top>
      <bottom/>
      <diagonal/>
    </border>
    <border>
      <left style="thin">
        <color auto="true"/>
      </left>
      <right/>
      <top/>
      <bottom/>
      <diagonal/>
    </border>
    <border>
      <left style="thin">
        <color auto="true"/>
      </left>
      <right/>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37" fillId="20" borderId="0" applyNumberFormat="false" applyBorder="false" applyAlignment="false" applyProtection="false">
      <alignment vertical="center"/>
    </xf>
    <xf numFmtId="0" fontId="37" fillId="15" borderId="0" applyNumberFormat="false" applyBorder="false" applyAlignment="false" applyProtection="false">
      <alignment vertical="center"/>
    </xf>
    <xf numFmtId="0" fontId="36" fillId="21" borderId="0" applyNumberFormat="false" applyBorder="false" applyAlignment="false" applyProtection="false">
      <alignment vertical="center"/>
    </xf>
    <xf numFmtId="0" fontId="37" fillId="24" borderId="0" applyNumberFormat="false" applyBorder="false" applyAlignment="false" applyProtection="false">
      <alignment vertical="center"/>
    </xf>
    <xf numFmtId="0" fontId="37" fillId="26" borderId="0" applyNumberFormat="false" applyBorder="false" applyAlignment="false" applyProtection="false">
      <alignment vertical="center"/>
    </xf>
    <xf numFmtId="0" fontId="36" fillId="17" borderId="0" applyNumberFormat="false" applyBorder="false" applyAlignment="false" applyProtection="false">
      <alignment vertical="center"/>
    </xf>
    <xf numFmtId="0" fontId="37" fillId="16" borderId="0" applyNumberFormat="false" applyBorder="false" applyAlignment="false" applyProtection="false">
      <alignment vertical="center"/>
    </xf>
    <xf numFmtId="0" fontId="40" fillId="0" borderId="19" applyNumberFormat="false" applyFill="false" applyAlignment="false" applyProtection="false">
      <alignment vertical="center"/>
    </xf>
    <xf numFmtId="0" fontId="48" fillId="0" borderId="0" applyNumberFormat="false" applyFill="false" applyBorder="false" applyAlignment="false" applyProtection="false">
      <alignment vertical="center"/>
    </xf>
    <xf numFmtId="0" fontId="42" fillId="0" borderId="1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44" fillId="0" borderId="1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36" fillId="23"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37" fillId="27" borderId="0" applyNumberFormat="false" applyBorder="false" applyAlignment="false" applyProtection="false">
      <alignment vertical="center"/>
    </xf>
    <xf numFmtId="0" fontId="36" fillId="28" borderId="0" applyNumberFormat="false" applyBorder="false" applyAlignment="false" applyProtection="false">
      <alignment vertical="center"/>
    </xf>
    <xf numFmtId="0" fontId="50" fillId="0" borderId="17"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0" fontId="37"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7" fillId="31" borderId="0" applyNumberFormat="false" applyBorder="false" applyAlignment="false" applyProtection="false">
      <alignment vertical="center"/>
    </xf>
    <xf numFmtId="0" fontId="43" fillId="18" borderId="16" applyNumberFormat="false" applyAlignment="false" applyProtection="false">
      <alignment vertical="center"/>
    </xf>
    <xf numFmtId="0" fontId="4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36" fillId="22" borderId="0" applyNumberFormat="false" applyBorder="false" applyAlignment="false" applyProtection="false">
      <alignment vertical="center"/>
    </xf>
    <xf numFmtId="0" fontId="37" fillId="32" borderId="0" applyNumberFormat="false" applyBorder="false" applyAlignment="false" applyProtection="false">
      <alignment vertical="center"/>
    </xf>
    <xf numFmtId="0" fontId="36" fillId="35" borderId="0" applyNumberFormat="false" applyBorder="false" applyAlignment="false" applyProtection="false">
      <alignment vertical="center"/>
    </xf>
    <xf numFmtId="0" fontId="51" fillId="33" borderId="16" applyNumberFormat="false" applyAlignment="false" applyProtection="false">
      <alignment vertical="center"/>
    </xf>
    <xf numFmtId="0" fontId="52" fillId="18" borderId="20" applyNumberFormat="false" applyAlignment="false" applyProtection="false">
      <alignment vertical="center"/>
    </xf>
    <xf numFmtId="0" fontId="53" fillId="34" borderId="21" applyNumberFormat="false" applyAlignment="false" applyProtection="false">
      <alignment vertical="center"/>
    </xf>
    <xf numFmtId="0" fontId="54" fillId="0" borderId="22" applyNumberFormat="false" applyFill="false" applyAlignment="false" applyProtection="false">
      <alignment vertical="center"/>
    </xf>
    <xf numFmtId="0" fontId="36" fillId="36" borderId="0" applyNumberFormat="false" applyBorder="false" applyAlignment="false" applyProtection="false">
      <alignment vertical="center"/>
    </xf>
    <xf numFmtId="0" fontId="36" fillId="37" borderId="0" applyNumberFormat="false" applyBorder="false" applyAlignment="false" applyProtection="false">
      <alignment vertical="center"/>
    </xf>
    <xf numFmtId="0" fontId="0" fillId="19" borderId="18" applyNumberFormat="false" applyFont="false" applyAlignment="false" applyProtection="false">
      <alignment vertical="center"/>
    </xf>
    <xf numFmtId="0" fontId="45" fillId="0" borderId="0" applyNumberFormat="false" applyFill="false" applyBorder="false" applyAlignment="false" applyProtection="false">
      <alignment vertical="center"/>
    </xf>
    <xf numFmtId="0" fontId="41" fillId="13"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6" fillId="25" borderId="0" applyNumberFormat="false" applyBorder="false" applyAlignment="false" applyProtection="false">
      <alignment vertical="center"/>
    </xf>
    <xf numFmtId="0" fontId="39" fillId="12" borderId="0" applyNumberFormat="false" applyBorder="false" applyAlignment="false" applyProtection="false">
      <alignment vertical="center"/>
    </xf>
    <xf numFmtId="0" fontId="37" fillId="14" borderId="0" applyNumberFormat="false" applyBorder="false" applyAlignment="false" applyProtection="false">
      <alignment vertical="center"/>
    </xf>
    <xf numFmtId="0" fontId="38" fillId="11" borderId="0" applyNumberFormat="false" applyBorder="false" applyAlignment="false" applyProtection="false">
      <alignment vertical="center"/>
    </xf>
    <xf numFmtId="0" fontId="36" fillId="10" borderId="0" applyNumberFormat="false" applyBorder="false" applyAlignment="false" applyProtection="false">
      <alignment vertical="center"/>
    </xf>
    <xf numFmtId="0" fontId="37" fillId="9" borderId="0" applyNumberFormat="false" applyBorder="false" applyAlignment="false" applyProtection="false">
      <alignment vertical="center"/>
    </xf>
    <xf numFmtId="0" fontId="36" fillId="30" borderId="0" applyNumberFormat="false" applyBorder="false" applyAlignment="false" applyProtection="false">
      <alignment vertical="center"/>
    </xf>
    <xf numFmtId="0" fontId="37" fillId="8" borderId="0" applyNumberFormat="false" applyBorder="false" applyAlignment="false" applyProtection="false">
      <alignment vertical="center"/>
    </xf>
    <xf numFmtId="0" fontId="36" fillId="7" borderId="0" applyNumberFormat="false" applyBorder="false" applyAlignment="false" applyProtection="false">
      <alignment vertical="center"/>
    </xf>
  </cellStyleXfs>
  <cellXfs count="168">
    <xf numFmtId="0" fontId="0" fillId="0" borderId="0" xfId="0">
      <alignment vertical="center"/>
    </xf>
    <xf numFmtId="0" fontId="1" fillId="0" borderId="0" xfId="0" applyFont="true">
      <alignment vertical="center"/>
    </xf>
    <xf numFmtId="0" fontId="0" fillId="0" borderId="0" xfId="0" applyAlignment="true">
      <alignment vertical="center" wrapText="true"/>
    </xf>
    <xf numFmtId="0" fontId="2" fillId="0" borderId="1" xfId="0" applyFont="true" applyBorder="true" applyAlignment="true">
      <alignment horizontal="center" vertical="center"/>
    </xf>
    <xf numFmtId="0" fontId="2" fillId="0" borderId="2" xfId="0" applyFont="true" applyBorder="true" applyAlignment="true">
      <alignment horizontal="center" vertical="center"/>
    </xf>
    <xf numFmtId="0" fontId="1" fillId="0" borderId="3" xfId="0" applyFont="true" applyBorder="true" applyAlignment="true">
      <alignment horizontal="center" vertical="center" wrapText="true"/>
    </xf>
    <xf numFmtId="0" fontId="3" fillId="0" borderId="3" xfId="0" applyFont="true" applyBorder="true" applyAlignment="true">
      <alignment horizontal="center" vertical="center" wrapText="true"/>
    </xf>
    <xf numFmtId="0" fontId="0" fillId="0" borderId="3" xfId="0" applyBorder="true" applyAlignment="true">
      <alignment horizontal="center" vertical="center"/>
    </xf>
    <xf numFmtId="0" fontId="0" fillId="0" borderId="3" xfId="0" applyFont="true" applyBorder="true" applyAlignment="true">
      <alignment horizontal="center" vertical="center"/>
    </xf>
    <xf numFmtId="0" fontId="0" fillId="0" borderId="3" xfId="0" applyBorder="true" applyAlignment="true">
      <alignment vertical="center"/>
    </xf>
    <xf numFmtId="0" fontId="4" fillId="0" borderId="3" xfId="0" applyFont="true" applyBorder="true" applyAlignment="true">
      <alignment horizontal="center" vertical="center" wrapText="true"/>
    </xf>
    <xf numFmtId="0" fontId="5" fillId="0" borderId="3" xfId="0" applyFont="true" applyBorder="true" applyAlignment="true">
      <alignment horizontal="center" vertical="center" wrapText="true"/>
    </xf>
    <xf numFmtId="0" fontId="6" fillId="0" borderId="3" xfId="0" applyFont="true" applyFill="true" applyBorder="true" applyAlignment="true">
      <alignment horizontal="center" vertical="center" wrapText="true"/>
    </xf>
    <xf numFmtId="179" fontId="7" fillId="0" borderId="3" xfId="0" applyNumberFormat="true" applyFont="true" applyFill="true" applyBorder="true" applyAlignment="true">
      <alignment horizontal="center" vertical="center" wrapText="true"/>
    </xf>
    <xf numFmtId="179" fontId="6" fillId="0" borderId="3" xfId="0" applyNumberFormat="true" applyFont="true" applyFill="true" applyBorder="true" applyAlignment="true">
      <alignment horizontal="center" vertical="center" wrapText="true"/>
    </xf>
    <xf numFmtId="0" fontId="0" fillId="0" borderId="3" xfId="0" applyBorder="true" applyAlignment="true">
      <alignment horizontal="center" vertical="center" wrapText="true"/>
    </xf>
    <xf numFmtId="179" fontId="7" fillId="0" borderId="3" xfId="0" applyNumberFormat="true" applyFont="true" applyBorder="true" applyAlignment="true">
      <alignment horizontal="center" vertical="center" wrapText="true"/>
    </xf>
    <xf numFmtId="179" fontId="0" fillId="0" borderId="3" xfId="0" applyNumberFormat="true" applyBorder="true" applyAlignment="true">
      <alignment horizontal="center" vertical="center" wrapText="true"/>
    </xf>
    <xf numFmtId="179" fontId="7" fillId="0" borderId="3" xfId="0" applyNumberFormat="true" applyFont="true" applyFill="true" applyBorder="true" applyAlignment="true">
      <alignment horizontal="center" vertical="center"/>
    </xf>
    <xf numFmtId="0" fontId="0" fillId="0" borderId="3" xfId="0"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179" fontId="0" fillId="0" borderId="3" xfId="0" applyNumberFormat="true" applyFill="true" applyBorder="true" applyAlignment="true">
      <alignment horizontal="center" vertical="center" wrapText="true"/>
    </xf>
    <xf numFmtId="0" fontId="8" fillId="0" borderId="3" xfId="0" applyFont="true" applyBorder="true" applyAlignment="true">
      <alignment horizontal="center" vertical="center" wrapText="true"/>
    </xf>
    <xf numFmtId="179" fontId="8" fillId="0" borderId="3" xfId="0" applyNumberFormat="true" applyFont="true" applyBorder="true" applyAlignment="true">
      <alignment horizontal="center" vertical="center" wrapText="true"/>
    </xf>
    <xf numFmtId="0" fontId="2" fillId="0" borderId="4" xfId="0" applyFont="true" applyBorder="true" applyAlignment="true">
      <alignment horizontal="center" vertical="center"/>
    </xf>
    <xf numFmtId="0" fontId="1" fillId="0" borderId="3" xfId="0" applyFont="true" applyBorder="true" applyAlignment="true">
      <alignment horizontal="center" vertical="center"/>
    </xf>
    <xf numFmtId="0" fontId="9" fillId="0" borderId="0" xfId="0" applyFont="true" applyAlignment="true">
      <alignment vertical="center" wrapText="true"/>
    </xf>
    <xf numFmtId="0" fontId="10" fillId="0" borderId="0" xfId="0" applyFont="true" applyAlignment="true">
      <alignment horizontal="justify" vertical="center"/>
    </xf>
    <xf numFmtId="0" fontId="10" fillId="0" borderId="0" xfId="0" applyFont="true" applyAlignment="true">
      <alignment horizontal="justify" vertical="center" indent="2"/>
    </xf>
    <xf numFmtId="0" fontId="11" fillId="0" borderId="5" xfId="0" applyFont="true" applyBorder="true" applyAlignment="true">
      <alignment horizontal="center" vertical="center"/>
    </xf>
    <xf numFmtId="0" fontId="11" fillId="0" borderId="6" xfId="0" applyFont="true" applyBorder="true" applyAlignment="true">
      <alignment horizontal="center" vertical="center"/>
    </xf>
    <xf numFmtId="0" fontId="11" fillId="0" borderId="7" xfId="0" applyFont="true" applyBorder="true" applyAlignment="true">
      <alignment horizontal="center" vertical="center"/>
    </xf>
    <xf numFmtId="0" fontId="12" fillId="0" borderId="7" xfId="0" applyFont="true" applyBorder="true" applyAlignment="true">
      <alignment horizontal="center" vertical="center"/>
    </xf>
    <xf numFmtId="0" fontId="11" fillId="0" borderId="5" xfId="0" applyFont="true" applyBorder="true" applyAlignment="true">
      <alignment horizontal="center" vertical="center" wrapText="true"/>
    </xf>
    <xf numFmtId="0" fontId="11" fillId="0" borderId="7" xfId="0" applyFont="true" applyBorder="true" applyAlignment="true">
      <alignment horizontal="center" vertical="center" wrapText="true"/>
    </xf>
    <xf numFmtId="0" fontId="12" fillId="0" borderId="7" xfId="0" applyFont="true" applyBorder="true" applyAlignment="true">
      <alignment horizontal="center" vertical="center" wrapText="true"/>
    </xf>
    <xf numFmtId="0" fontId="13" fillId="0" borderId="0" xfId="0" applyFont="true" applyAlignment="true">
      <alignment horizontal="center" vertical="center"/>
    </xf>
    <xf numFmtId="0" fontId="0" fillId="0" borderId="0" xfId="0" applyAlignment="true">
      <alignment horizontal="center" vertical="center"/>
    </xf>
    <xf numFmtId="0" fontId="0" fillId="0" borderId="0" xfId="0" applyFill="true" applyAlignment="true">
      <alignment horizontal="center" vertical="center"/>
    </xf>
    <xf numFmtId="178" fontId="0" fillId="0" borderId="0" xfId="0" applyNumberFormat="true" applyFill="true" applyAlignment="true">
      <alignment horizontal="center" vertical="center"/>
    </xf>
    <xf numFmtId="177" fontId="0" fillId="0" borderId="0" xfId="0" applyNumberFormat="true" applyFill="true" applyAlignment="true">
      <alignment horizontal="center" vertical="center"/>
    </xf>
    <xf numFmtId="0" fontId="0" fillId="0" borderId="0" xfId="0" applyAlignment="true">
      <alignment horizontal="center" vertical="center" wrapText="true"/>
    </xf>
    <xf numFmtId="0" fontId="14" fillId="0" borderId="1" xfId="0" applyFont="true" applyBorder="true" applyAlignment="true">
      <alignment horizontal="center" vertical="center"/>
    </xf>
    <xf numFmtId="0" fontId="14" fillId="0" borderId="2" xfId="0" applyFont="true" applyFill="true" applyBorder="true" applyAlignment="true">
      <alignment horizontal="center" vertical="center"/>
    </xf>
    <xf numFmtId="0" fontId="14" fillId="0" borderId="2" xfId="0" applyFont="true" applyBorder="true" applyAlignment="true">
      <alignment horizontal="center" vertical="center"/>
    </xf>
    <xf numFmtId="0" fontId="15" fillId="2" borderId="3" xfId="0" applyFont="true" applyFill="true" applyBorder="true" applyAlignment="true">
      <alignment horizontal="center" vertical="center" wrapText="true"/>
    </xf>
    <xf numFmtId="0" fontId="15" fillId="0" borderId="3" xfId="0" applyFont="true" applyFill="true" applyBorder="true" applyAlignment="true">
      <alignment horizontal="center" vertical="center" wrapText="true"/>
    </xf>
    <xf numFmtId="0" fontId="13" fillId="3" borderId="3" xfId="0" applyFont="true" applyFill="true" applyBorder="true" applyAlignment="true">
      <alignment horizontal="center" vertical="center" wrapText="true"/>
    </xf>
    <xf numFmtId="0" fontId="13" fillId="0" borderId="3" xfId="0" applyFont="true" applyFill="true" applyBorder="true" applyAlignment="true">
      <alignment horizontal="center" vertical="center" wrapText="true"/>
    </xf>
    <xf numFmtId="0" fontId="13" fillId="4" borderId="3" xfId="0" applyFont="true" applyFill="true" applyBorder="true" applyAlignment="true">
      <alignment horizontal="center" vertical="center" wrapText="true"/>
    </xf>
    <xf numFmtId="0" fontId="13" fillId="4" borderId="8" xfId="0" applyFont="true" applyFill="true" applyBorder="true" applyAlignment="true">
      <alignment horizontal="center" vertical="center" wrapText="true"/>
    </xf>
    <xf numFmtId="0" fontId="13" fillId="0" borderId="8" xfId="0" applyFont="true" applyFill="true" applyBorder="true" applyAlignment="true">
      <alignment horizontal="center" vertical="center" wrapText="true"/>
    </xf>
    <xf numFmtId="0" fontId="13" fillId="4" borderId="9" xfId="0" applyFont="true" applyFill="true" applyBorder="true" applyAlignment="true">
      <alignment horizontal="center" vertical="center" wrapText="true"/>
    </xf>
    <xf numFmtId="0" fontId="13" fillId="0" borderId="9" xfId="0" applyFont="true" applyFill="true" applyBorder="true" applyAlignment="true">
      <alignment horizontal="center" vertical="center" wrapText="true"/>
    </xf>
    <xf numFmtId="0" fontId="13" fillId="5" borderId="3" xfId="0" applyFont="true" applyFill="true" applyBorder="true" applyAlignment="true">
      <alignment horizontal="center" vertical="center" wrapText="true"/>
    </xf>
    <xf numFmtId="0" fontId="13" fillId="2" borderId="3" xfId="0" applyFont="true" applyFill="true" applyBorder="true" applyAlignment="true">
      <alignment horizontal="center" vertical="center" wrapText="true"/>
    </xf>
    <xf numFmtId="178" fontId="16" fillId="0" borderId="3" xfId="0" applyNumberFormat="true" applyFont="true" applyFill="true" applyBorder="true" applyAlignment="true">
      <alignment horizontal="center" vertical="center" wrapText="true"/>
    </xf>
    <xf numFmtId="177" fontId="16" fillId="0" borderId="3" xfId="0" applyNumberFormat="true" applyFont="true" applyFill="true" applyBorder="true" applyAlignment="true">
      <alignment horizontal="center" vertical="center" wrapText="true"/>
    </xf>
    <xf numFmtId="0" fontId="17" fillId="0" borderId="3" xfId="0" applyFont="true" applyFill="true" applyBorder="true" applyAlignment="true">
      <alignment horizontal="center" vertical="center" wrapText="true"/>
    </xf>
    <xf numFmtId="178" fontId="13" fillId="0" borderId="3" xfId="0" applyNumberFormat="true" applyFont="true" applyFill="true" applyBorder="true" applyAlignment="true">
      <alignment horizontal="center" vertical="center" wrapText="true"/>
    </xf>
    <xf numFmtId="0" fontId="18" fillId="0" borderId="3" xfId="0" applyFont="true" applyFill="true" applyBorder="true" applyAlignment="true">
      <alignment horizontal="center" vertical="center" wrapText="true"/>
    </xf>
    <xf numFmtId="176" fontId="13" fillId="0" borderId="3" xfId="0" applyNumberFormat="true" applyFont="true" applyFill="true" applyBorder="true" applyAlignment="true">
      <alignment horizontal="center" vertical="center" wrapText="true"/>
    </xf>
    <xf numFmtId="177" fontId="13" fillId="0" borderId="3" xfId="0" applyNumberFormat="true" applyFont="true" applyFill="true" applyBorder="true" applyAlignment="true">
      <alignment horizontal="center" vertical="center" wrapText="true"/>
    </xf>
    <xf numFmtId="178" fontId="13" fillId="0" borderId="8" xfId="0" applyNumberFormat="true" applyFont="true" applyFill="true" applyBorder="true" applyAlignment="true">
      <alignment horizontal="center" vertical="center" wrapText="true"/>
    </xf>
    <xf numFmtId="176" fontId="13" fillId="0" borderId="8" xfId="0" applyNumberFormat="true" applyFont="true" applyFill="true" applyBorder="true" applyAlignment="true">
      <alignment horizontal="center" vertical="center" wrapText="true"/>
    </xf>
    <xf numFmtId="0" fontId="18" fillId="0" borderId="8" xfId="0" applyFont="true" applyFill="true" applyBorder="true" applyAlignment="true">
      <alignment horizontal="center" vertical="center" wrapText="true"/>
    </xf>
    <xf numFmtId="178" fontId="13" fillId="0" borderId="9" xfId="0" applyNumberFormat="true" applyFont="true" applyFill="true" applyBorder="true" applyAlignment="true">
      <alignment horizontal="center" vertical="center" wrapText="true"/>
    </xf>
    <xf numFmtId="176" fontId="13" fillId="0" borderId="9" xfId="0" applyNumberFormat="true" applyFont="true" applyFill="true" applyBorder="true" applyAlignment="true">
      <alignment horizontal="center" vertical="center" wrapText="true"/>
    </xf>
    <xf numFmtId="0" fontId="18" fillId="0" borderId="9" xfId="0" applyFont="true" applyFill="true" applyBorder="true" applyAlignment="true">
      <alignment horizontal="center" vertical="center" wrapText="true"/>
    </xf>
    <xf numFmtId="0" fontId="18" fillId="0" borderId="10" xfId="0" applyFont="true" applyFill="true" applyBorder="true" applyAlignment="true">
      <alignment horizontal="center" vertical="center" wrapText="true"/>
    </xf>
    <xf numFmtId="0" fontId="19" fillId="2" borderId="3" xfId="0" applyFont="true" applyFill="true" applyBorder="true" applyAlignment="true">
      <alignment horizontal="center" vertical="center" wrapText="true"/>
    </xf>
    <xf numFmtId="0" fontId="20" fillId="2" borderId="3" xfId="0" applyFont="true" applyFill="true" applyBorder="true" applyAlignment="true">
      <alignment horizontal="center" vertical="center" wrapText="true"/>
    </xf>
    <xf numFmtId="0" fontId="21" fillId="3" borderId="3" xfId="0" applyFont="true" applyFill="true" applyBorder="true" applyAlignment="true">
      <alignment horizontal="center" vertical="center" wrapText="true"/>
    </xf>
    <xf numFmtId="0" fontId="18" fillId="3" borderId="3" xfId="0" applyFont="true" applyFill="true" applyBorder="true" applyAlignment="true">
      <alignment horizontal="center" vertical="center" wrapText="true"/>
    </xf>
    <xf numFmtId="0" fontId="21" fillId="4" borderId="3" xfId="0" applyFont="true" applyFill="true" applyBorder="true" applyAlignment="true">
      <alignment horizontal="center" vertical="center" wrapText="true"/>
    </xf>
    <xf numFmtId="0" fontId="18" fillId="4" borderId="3" xfId="0" applyFont="true" applyFill="true" applyBorder="true" applyAlignment="true">
      <alignment horizontal="center" vertical="center" wrapText="true"/>
    </xf>
    <xf numFmtId="0" fontId="18" fillId="5" borderId="3" xfId="0" applyFont="true" applyFill="true" applyBorder="true" applyAlignment="true">
      <alignment horizontal="center" vertical="center" wrapText="true"/>
    </xf>
    <xf numFmtId="0" fontId="21" fillId="5" borderId="3" xfId="0" applyFont="true" applyFill="true" applyBorder="true" applyAlignment="true">
      <alignment horizontal="center" vertical="center" wrapText="true"/>
    </xf>
    <xf numFmtId="0" fontId="19" fillId="0" borderId="3" xfId="0" applyFont="true" applyFill="true" applyBorder="true" applyAlignment="true">
      <alignment horizontal="center" vertical="center" wrapText="true"/>
    </xf>
    <xf numFmtId="0" fontId="21" fillId="2" borderId="3" xfId="0" applyFont="true" applyFill="true" applyBorder="true" applyAlignment="true">
      <alignment horizontal="center" vertical="center" wrapText="true"/>
    </xf>
    <xf numFmtId="0" fontId="18" fillId="2" borderId="3" xfId="0" applyFont="true" applyFill="true" applyBorder="true" applyAlignment="true">
      <alignment horizontal="center" vertical="center" wrapText="true"/>
    </xf>
    <xf numFmtId="0" fontId="22" fillId="3" borderId="3" xfId="0" applyFont="true" applyFill="true" applyBorder="true" applyAlignment="true">
      <alignment horizontal="center" vertical="center" wrapText="true"/>
    </xf>
    <xf numFmtId="0" fontId="22" fillId="4" borderId="3" xfId="0" applyFont="true" applyFill="true" applyBorder="true" applyAlignment="true">
      <alignment horizontal="center" vertical="center" wrapText="true"/>
    </xf>
    <xf numFmtId="0" fontId="14" fillId="0" borderId="4" xfId="0" applyFont="true" applyBorder="true" applyAlignment="true">
      <alignment horizontal="center" vertical="center"/>
    </xf>
    <xf numFmtId="0" fontId="20" fillId="0" borderId="3" xfId="0" applyFont="true" applyFill="true" applyBorder="true" applyAlignment="true">
      <alignment horizontal="center" vertical="center" wrapText="true"/>
    </xf>
    <xf numFmtId="0" fontId="23" fillId="0" borderId="3" xfId="0" applyFont="true" applyFill="true" applyBorder="true" applyAlignment="true">
      <alignment horizontal="center" vertical="center" wrapText="true"/>
    </xf>
    <xf numFmtId="0" fontId="21" fillId="0" borderId="3" xfId="0" applyFont="true" applyFill="true" applyBorder="true" applyAlignment="true">
      <alignment horizontal="center" vertical="center" wrapText="true"/>
    </xf>
    <xf numFmtId="0" fontId="23" fillId="0" borderId="3" xfId="0" applyFont="true" applyFill="true" applyBorder="true" applyAlignment="true">
      <alignment vertical="center" wrapText="true"/>
    </xf>
    <xf numFmtId="0" fontId="23" fillId="0" borderId="3" xfId="0" applyFont="true" applyBorder="true" applyAlignment="true">
      <alignment horizontal="center" vertical="center" wrapText="true"/>
    </xf>
    <xf numFmtId="0" fontId="24" fillId="0" borderId="3" xfId="0" applyFont="true" applyFill="true" applyBorder="true" applyAlignment="true">
      <alignment horizontal="center" vertical="center" wrapText="true"/>
    </xf>
    <xf numFmtId="0" fontId="23" fillId="0" borderId="8" xfId="0" applyFont="true" applyBorder="true" applyAlignment="true">
      <alignment horizontal="center" vertical="center" wrapText="true"/>
    </xf>
    <xf numFmtId="0" fontId="23" fillId="0" borderId="9" xfId="0" applyFont="true" applyBorder="true" applyAlignment="true">
      <alignment horizontal="center" vertical="center" wrapText="true"/>
    </xf>
    <xf numFmtId="0" fontId="23" fillId="0" borderId="10" xfId="0" applyFont="true" applyBorder="true" applyAlignment="true">
      <alignment horizontal="center" vertical="center" wrapText="true"/>
    </xf>
    <xf numFmtId="0" fontId="13" fillId="0" borderId="0" xfId="0" applyFont="true" applyFill="true" applyAlignment="true">
      <alignment horizontal="center" vertical="center"/>
    </xf>
    <xf numFmtId="0" fontId="25" fillId="0" borderId="0" xfId="0" applyFont="true" applyFill="true" applyAlignment="true">
      <alignment horizontal="left" vertical="center"/>
    </xf>
    <xf numFmtId="0" fontId="26" fillId="0" borderId="0" xfId="0" applyFont="true" applyFill="true" applyAlignment="true">
      <alignment horizontal="left" vertical="center"/>
    </xf>
    <xf numFmtId="0" fontId="27" fillId="0" borderId="11" xfId="0" applyFont="true" applyFill="true" applyBorder="true" applyAlignment="true">
      <alignment horizontal="center" vertical="center"/>
    </xf>
    <xf numFmtId="0" fontId="28" fillId="0" borderId="11" xfId="0" applyFont="true" applyFill="true" applyBorder="true" applyAlignment="true">
      <alignment horizontal="center" vertical="center"/>
    </xf>
    <xf numFmtId="0" fontId="29" fillId="0" borderId="3" xfId="0" applyFont="true" applyFill="true" applyBorder="true" applyAlignment="true">
      <alignment horizontal="center" vertical="center" wrapText="true"/>
    </xf>
    <xf numFmtId="0" fontId="30" fillId="0" borderId="3" xfId="0" applyFont="true" applyFill="true" applyBorder="true" applyAlignment="true">
      <alignment horizontal="center" vertical="center" wrapText="true"/>
    </xf>
    <xf numFmtId="0" fontId="31" fillId="0" borderId="3" xfId="0" applyFont="true" applyFill="true" applyBorder="true" applyAlignment="true">
      <alignment horizontal="center" vertical="center" wrapText="true"/>
    </xf>
    <xf numFmtId="0" fontId="1" fillId="0" borderId="0" xfId="0" applyFont="true" applyFill="true" applyAlignment="true">
      <alignment horizontal="left" vertical="center" wrapText="true"/>
    </xf>
    <xf numFmtId="0" fontId="32" fillId="0" borderId="0" xfId="0" applyFont="true" applyFill="true" applyAlignment="true">
      <alignment horizontal="left" vertical="center" wrapText="true"/>
    </xf>
    <xf numFmtId="0" fontId="33" fillId="0" borderId="3" xfId="0" applyFont="true" applyFill="true" applyBorder="true" applyAlignment="true">
      <alignment horizontal="center" vertical="center" wrapText="true"/>
    </xf>
    <xf numFmtId="0" fontId="22" fillId="0" borderId="3" xfId="0" applyFont="true" applyFill="true" applyBorder="true" applyAlignment="true">
      <alignment horizontal="center" vertical="center" wrapText="true"/>
    </xf>
    <xf numFmtId="0" fontId="34" fillId="0" borderId="3" xfId="0" applyFont="true" applyFill="true" applyBorder="true" applyAlignment="true">
      <alignment horizontal="center" vertical="center" wrapText="true"/>
    </xf>
    <xf numFmtId="0" fontId="35" fillId="0" borderId="3" xfId="0" applyFont="true" applyFill="true" applyBorder="true" applyAlignment="true">
      <alignment horizontal="center" vertical="center" wrapText="true"/>
    </xf>
    <xf numFmtId="0" fontId="28" fillId="0" borderId="11" xfId="0" applyFont="true" applyBorder="true" applyAlignment="true">
      <alignment horizontal="center" vertical="center"/>
    </xf>
    <xf numFmtId="0" fontId="34" fillId="4" borderId="3" xfId="0" applyFont="true" applyFill="true" applyBorder="true" applyAlignment="true">
      <alignment horizontal="center" vertical="center" wrapText="true"/>
    </xf>
    <xf numFmtId="0" fontId="34" fillId="3" borderId="3" xfId="0" applyFont="true" applyFill="true" applyBorder="true" applyAlignment="true">
      <alignment horizontal="center" vertical="center" wrapText="true"/>
    </xf>
    <xf numFmtId="0" fontId="0" fillId="0" borderId="0" xfId="0" applyFill="true">
      <alignment vertical="center"/>
    </xf>
    <xf numFmtId="0" fontId="14" fillId="0" borderId="0" xfId="0" applyFont="true" applyAlignment="true">
      <alignment horizontal="center" vertical="center" wrapText="true"/>
    </xf>
    <xf numFmtId="178" fontId="16" fillId="2" borderId="3" xfId="0" applyNumberFormat="true" applyFont="true" applyFill="true" applyBorder="true" applyAlignment="true">
      <alignment horizontal="center" vertical="center" wrapText="true"/>
    </xf>
    <xf numFmtId="0" fontId="13" fillId="3" borderId="1"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178" fontId="13" fillId="0" borderId="1" xfId="0" applyNumberFormat="true" applyFont="true" applyFill="true" applyBorder="true" applyAlignment="true">
      <alignment horizontal="center" vertical="center" wrapText="true"/>
    </xf>
    <xf numFmtId="0" fontId="13" fillId="4" borderId="12" xfId="0" applyFont="true" applyFill="true" applyBorder="true" applyAlignment="true">
      <alignment horizontal="center" vertical="center" wrapText="true"/>
    </xf>
    <xf numFmtId="0" fontId="13" fillId="0" borderId="12" xfId="0" applyFont="true" applyFill="true" applyBorder="true" applyAlignment="true">
      <alignment horizontal="center" vertical="center" wrapText="true"/>
    </xf>
    <xf numFmtId="178" fontId="13" fillId="0" borderId="12" xfId="0" applyNumberFormat="true" applyFont="true" applyFill="true" applyBorder="true" applyAlignment="true">
      <alignment horizontal="center" vertical="center" wrapText="true"/>
    </xf>
    <xf numFmtId="0" fontId="13" fillId="4" borderId="13" xfId="0" applyFont="true" applyFill="true" applyBorder="true" applyAlignment="true">
      <alignment horizontal="center" vertical="center" wrapText="true"/>
    </xf>
    <xf numFmtId="0" fontId="13" fillId="0" borderId="13" xfId="0" applyFont="true" applyFill="true" applyBorder="true" applyAlignment="true">
      <alignment horizontal="center" vertical="center" wrapText="true"/>
    </xf>
    <xf numFmtId="178" fontId="13" fillId="0" borderId="13" xfId="0" applyNumberFormat="true" applyFont="true" applyFill="true" applyBorder="true" applyAlignment="true">
      <alignment horizontal="center" vertical="center" wrapText="true"/>
    </xf>
    <xf numFmtId="0" fontId="13" fillId="4" borderId="14" xfId="0" applyFont="true" applyFill="true" applyBorder="true" applyAlignment="true">
      <alignment horizontal="center" vertical="center" wrapText="true"/>
    </xf>
    <xf numFmtId="0" fontId="13" fillId="3" borderId="12" xfId="0" applyFont="true" applyFill="true" applyBorder="true" applyAlignment="true">
      <alignment horizontal="center" vertical="center" wrapText="true"/>
    </xf>
    <xf numFmtId="0" fontId="13" fillId="3" borderId="14" xfId="0" applyFont="true" applyFill="true" applyBorder="true" applyAlignment="true">
      <alignment horizontal="center" vertical="center" wrapText="true"/>
    </xf>
    <xf numFmtId="0" fontId="13" fillId="0" borderId="14" xfId="0" applyFont="true" applyFill="true" applyBorder="true" applyAlignment="true">
      <alignment horizontal="center" vertical="center" wrapText="true"/>
    </xf>
    <xf numFmtId="178" fontId="13" fillId="0" borderId="14" xfId="0" applyNumberFormat="true" applyFont="true" applyFill="true" applyBorder="true" applyAlignment="true">
      <alignment horizontal="center" vertical="center" wrapText="true"/>
    </xf>
    <xf numFmtId="0" fontId="13" fillId="4" borderId="1" xfId="0" applyFont="true" applyFill="true" applyBorder="true" applyAlignment="true">
      <alignment horizontal="center" vertical="center" wrapText="true"/>
    </xf>
    <xf numFmtId="0" fontId="13" fillId="5" borderId="1" xfId="0" applyFont="true" applyFill="true" applyBorder="true" applyAlignment="true">
      <alignment horizontal="center" vertical="center" wrapText="true"/>
    </xf>
    <xf numFmtId="0" fontId="13" fillId="2" borderId="1" xfId="0" applyFont="true" applyFill="true" applyBorder="true" applyAlignment="true">
      <alignment horizontal="center" vertical="center" wrapText="true"/>
    </xf>
    <xf numFmtId="0" fontId="13" fillId="2" borderId="4" xfId="0" applyFont="true" applyFill="true" applyBorder="true" applyAlignment="true">
      <alignment horizontal="center" vertical="center" wrapText="true"/>
    </xf>
    <xf numFmtId="0" fontId="17" fillId="2" borderId="3" xfId="0" applyFont="true" applyFill="true" applyBorder="true" applyAlignment="true">
      <alignment horizontal="center" vertical="center" wrapText="true"/>
    </xf>
    <xf numFmtId="176" fontId="13" fillId="0" borderId="12" xfId="0" applyNumberFormat="true" applyFont="true" applyFill="true" applyBorder="true" applyAlignment="true">
      <alignment horizontal="center" vertical="center" wrapText="true"/>
    </xf>
    <xf numFmtId="0" fontId="18" fillId="4" borderId="8" xfId="0" applyFont="true" applyFill="true" applyBorder="true" applyAlignment="true">
      <alignment horizontal="center" vertical="center" wrapText="true"/>
    </xf>
    <xf numFmtId="176" fontId="13" fillId="0" borderId="13" xfId="0" applyNumberFormat="true" applyFont="true" applyFill="true" applyBorder="true" applyAlignment="true">
      <alignment horizontal="center" vertical="center" wrapText="true"/>
    </xf>
    <xf numFmtId="0" fontId="18" fillId="4" borderId="9" xfId="0" applyFont="true" applyFill="true" applyBorder="true" applyAlignment="true">
      <alignment horizontal="center" vertical="center" wrapText="true"/>
    </xf>
    <xf numFmtId="0" fontId="18" fillId="4" borderId="10" xfId="0" applyFont="true" applyFill="true" applyBorder="true" applyAlignment="true">
      <alignment horizontal="center" vertical="center" wrapText="true"/>
    </xf>
    <xf numFmtId="177" fontId="13" fillId="0" borderId="1" xfId="0" applyNumberFormat="true" applyFont="true" applyFill="true" applyBorder="true" applyAlignment="true">
      <alignment horizontal="center" vertical="center" wrapText="true"/>
    </xf>
    <xf numFmtId="0" fontId="18" fillId="3" borderId="8" xfId="0" applyFont="true" applyFill="true" applyBorder="true" applyAlignment="true">
      <alignment horizontal="center" vertical="center" wrapText="true"/>
    </xf>
    <xf numFmtId="0" fontId="18" fillId="3" borderId="10" xfId="0" applyFont="true" applyFill="true" applyBorder="true" applyAlignment="true">
      <alignment horizontal="center" vertical="center" wrapText="true"/>
    </xf>
    <xf numFmtId="176" fontId="13" fillId="0" borderId="14" xfId="0" applyNumberFormat="true" applyFont="true" applyFill="true" applyBorder="true" applyAlignment="true">
      <alignment horizontal="center" vertical="center" wrapText="true"/>
    </xf>
    <xf numFmtId="176" fontId="13" fillId="0" borderId="1" xfId="0" applyNumberFormat="true" applyFont="true" applyFill="true" applyBorder="true" applyAlignment="true">
      <alignment horizontal="center" vertical="center" wrapText="true"/>
    </xf>
    <xf numFmtId="0" fontId="13" fillId="3" borderId="0" xfId="0" applyFont="true" applyFill="true" applyAlignment="true">
      <alignment horizontal="center" vertical="center" wrapText="true"/>
    </xf>
    <xf numFmtId="178" fontId="16" fillId="0" borderId="3" xfId="0" applyNumberFormat="true" applyFont="true" applyBorder="true" applyAlignment="true">
      <alignment horizontal="center" vertical="center" wrapText="true"/>
    </xf>
    <xf numFmtId="0" fontId="14" fillId="0" borderId="0" xfId="0" applyFont="true" applyAlignment="true">
      <alignment horizontal="center" vertical="center"/>
    </xf>
    <xf numFmtId="0" fontId="0" fillId="0" borderId="8" xfId="0" applyBorder="true" applyAlignment="true">
      <alignment horizontal="center" vertical="center"/>
    </xf>
    <xf numFmtId="0" fontId="0" fillId="0" borderId="1" xfId="0" applyBorder="true" applyAlignment="true">
      <alignment horizontal="center" vertical="center"/>
    </xf>
    <xf numFmtId="0" fontId="0" fillId="0" borderId="9" xfId="0" applyBorder="true" applyAlignment="true">
      <alignment horizontal="center" vertical="center"/>
    </xf>
    <xf numFmtId="0" fontId="0" fillId="0" borderId="12" xfId="0" applyBorder="true" applyAlignment="true">
      <alignment horizontal="center" vertical="center"/>
    </xf>
    <xf numFmtId="0" fontId="0" fillId="0" borderId="13" xfId="0" applyBorder="true" applyAlignment="true">
      <alignment horizontal="center" vertical="center"/>
    </xf>
    <xf numFmtId="0" fontId="0" fillId="0" borderId="14" xfId="0" applyBorder="true" applyAlignment="true">
      <alignment horizontal="center" vertical="center"/>
    </xf>
    <xf numFmtId="0" fontId="0" fillId="0" borderId="10" xfId="0" applyBorder="true" applyAlignment="true">
      <alignment horizontal="center" vertical="center"/>
    </xf>
    <xf numFmtId="0" fontId="0" fillId="0" borderId="4" xfId="0" applyBorder="true" applyAlignment="true">
      <alignment horizontal="center" vertical="center"/>
    </xf>
    <xf numFmtId="0" fontId="6" fillId="6" borderId="3" xfId="0" applyFont="true" applyFill="true" applyBorder="true" applyAlignment="true">
      <alignment horizontal="center" vertical="center" wrapText="true"/>
    </xf>
    <xf numFmtId="0" fontId="7" fillId="6" borderId="3" xfId="0" applyFont="true" applyFill="true" applyBorder="true" applyAlignment="true">
      <alignment horizontal="center" vertical="center" wrapText="true"/>
    </xf>
    <xf numFmtId="0" fontId="4" fillId="0" borderId="8" xfId="0" applyFont="true" applyBorder="true" applyAlignment="true">
      <alignment horizontal="center" vertical="center" wrapText="true"/>
    </xf>
    <xf numFmtId="0" fontId="7" fillId="6" borderId="3" xfId="0" applyFont="true" applyFill="true" applyBorder="true" applyAlignment="true">
      <alignment horizontal="center" vertical="center"/>
    </xf>
    <xf numFmtId="0" fontId="4" fillId="0" borderId="9" xfId="0" applyFont="true" applyBorder="true" applyAlignment="true">
      <alignment horizontal="center" vertical="center" wrapText="true"/>
    </xf>
    <xf numFmtId="0" fontId="4" fillId="0" borderId="10" xfId="0" applyFont="true" applyBorder="true" applyAlignment="true">
      <alignment horizontal="center" vertical="center" wrapText="true"/>
    </xf>
    <xf numFmtId="0" fontId="0" fillId="0" borderId="3" xfId="0" applyFill="true" applyBorder="true" applyAlignment="true">
      <alignment horizontal="center" vertical="center"/>
    </xf>
    <xf numFmtId="0" fontId="14" fillId="0" borderId="0" xfId="0" applyFont="true" applyFill="true" applyAlignment="true">
      <alignment horizontal="center" vertical="center"/>
    </xf>
    <xf numFmtId="0" fontId="1" fillId="0" borderId="3" xfId="0" applyFont="true" applyFill="true" applyBorder="true">
      <alignment vertical="center"/>
    </xf>
    <xf numFmtId="0" fontId="4" fillId="0" borderId="3" xfId="0" applyFont="true" applyFill="true" applyBorder="true" applyAlignment="true">
      <alignment horizontal="center" vertical="center" wrapText="true"/>
    </xf>
    <xf numFmtId="0" fontId="1" fillId="0" borderId="3" xfId="0" applyFont="true" applyFill="true" applyBorder="true" applyAlignment="true">
      <alignment horizontal="center" vertical="center"/>
    </xf>
    <xf numFmtId="0" fontId="0" fillId="0" borderId="8" xfId="0" applyBorder="true" applyAlignment="true">
      <alignment horizontal="center" vertical="center" wrapText="true"/>
    </xf>
    <xf numFmtId="0" fontId="0" fillId="0" borderId="10" xfId="0" applyBorder="true" applyAlignment="true">
      <alignment horizontal="center" vertical="center" wrapText="true"/>
    </xf>
    <xf numFmtId="0" fontId="6" fillId="3" borderId="3" xfId="0" applyFont="true" applyFill="true" applyBorder="true" applyAlignment="true">
      <alignment horizontal="center" vertical="center" wrapText="true"/>
    </xf>
    <xf numFmtId="0" fontId="0" fillId="0" borderId="3" xfId="0" applyFill="true" applyBorder="true" applyAlignment="true">
      <alignment horizontal="justify"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D33" sqref="I33 E33 D33"/>
    </sheetView>
  </sheetViews>
  <sheetFormatPr defaultColWidth="9" defaultRowHeight="13.5"/>
  <cols>
    <col min="1" max="1" width="5.08333333333333" customWidth="true"/>
    <col min="2" max="2" width="5.34166666666667" customWidth="true"/>
    <col min="3" max="3" width="8.35833333333333" customWidth="true"/>
    <col min="4" max="4" width="13.8333333333333" customWidth="true"/>
    <col min="5" max="5" width="10.8" customWidth="true"/>
    <col min="6" max="6" width="17.3166666666667" customWidth="true"/>
    <col min="7" max="8" width="21.9166666666667" customWidth="true"/>
    <col min="9" max="10" width="26.9666666666667" customWidth="true"/>
    <col min="11" max="11" width="13.9083333333333" customWidth="true"/>
    <col min="12" max="13" width="16.4666666666667" style="110" customWidth="true"/>
    <col min="14" max="14" width="42.8833333333333" style="2" customWidth="true"/>
    <col min="15" max="15" width="30.8833333333333" customWidth="true"/>
  </cols>
  <sheetData>
    <row r="1" ht="40" customHeight="true" spans="1:15">
      <c r="A1" s="144" t="s">
        <v>0</v>
      </c>
      <c r="B1" s="144"/>
      <c r="C1" s="144"/>
      <c r="D1" s="144"/>
      <c r="E1" s="144"/>
      <c r="F1" s="144"/>
      <c r="G1" s="144"/>
      <c r="H1" s="144"/>
      <c r="I1" s="144"/>
      <c r="J1" s="144"/>
      <c r="K1" s="144"/>
      <c r="L1" s="160"/>
      <c r="M1" s="160"/>
      <c r="N1" s="111"/>
      <c r="O1" s="144"/>
    </row>
    <row r="2" ht="32" customHeight="true" spans="1:15">
      <c r="A2" s="5" t="s">
        <v>1</v>
      </c>
      <c r="B2" s="5" t="s">
        <v>2</v>
      </c>
      <c r="C2" s="5" t="s">
        <v>3</v>
      </c>
      <c r="D2" s="6" t="s">
        <v>4</v>
      </c>
      <c r="E2" s="6" t="s">
        <v>5</v>
      </c>
      <c r="F2" s="5" t="s">
        <v>6</v>
      </c>
      <c r="G2" s="5" t="s">
        <v>7</v>
      </c>
      <c r="H2" s="153" t="s">
        <v>8</v>
      </c>
      <c r="I2" s="5" t="s">
        <v>9</v>
      </c>
      <c r="J2" s="5" t="s">
        <v>10</v>
      </c>
      <c r="K2" s="5" t="s">
        <v>11</v>
      </c>
      <c r="L2" s="161" t="s">
        <v>12</v>
      </c>
      <c r="M2" s="163" t="s">
        <v>13</v>
      </c>
      <c r="N2" s="5" t="s">
        <v>14</v>
      </c>
      <c r="O2" s="5" t="s">
        <v>15</v>
      </c>
    </row>
    <row r="3" ht="38" customHeight="true" spans="1:15">
      <c r="A3" s="7">
        <v>1</v>
      </c>
      <c r="B3" s="145" t="s">
        <v>16</v>
      </c>
      <c r="C3" s="146" t="s">
        <v>17</v>
      </c>
      <c r="D3" s="7">
        <v>5</v>
      </c>
      <c r="E3" s="10">
        <v>0</v>
      </c>
      <c r="F3" s="7" t="s">
        <v>18</v>
      </c>
      <c r="G3" s="7" t="s">
        <v>19</v>
      </c>
      <c r="H3" s="154">
        <v>20</v>
      </c>
      <c r="I3" s="7">
        <v>20</v>
      </c>
      <c r="J3" s="7" t="s">
        <v>20</v>
      </c>
      <c r="K3" s="10">
        <f>D3+E3+H3</f>
        <v>25</v>
      </c>
      <c r="L3" s="162">
        <f>H3-I3</f>
        <v>0</v>
      </c>
      <c r="M3" s="10" t="s">
        <v>21</v>
      </c>
      <c r="N3" s="12" t="s">
        <v>22</v>
      </c>
      <c r="O3" s="7" t="s">
        <v>20</v>
      </c>
    </row>
    <row r="4" ht="38" customHeight="true" spans="1:15">
      <c r="A4" s="7">
        <v>2</v>
      </c>
      <c r="B4" s="147"/>
      <c r="C4" s="148" t="s">
        <v>23</v>
      </c>
      <c r="D4" s="10">
        <v>2.5</v>
      </c>
      <c r="E4" s="155">
        <v>0</v>
      </c>
      <c r="F4" s="7" t="s">
        <v>24</v>
      </c>
      <c r="G4" s="7" t="s">
        <v>19</v>
      </c>
      <c r="H4" s="156">
        <v>0</v>
      </c>
      <c r="I4" s="10">
        <v>0</v>
      </c>
      <c r="J4" s="7" t="s">
        <v>20</v>
      </c>
      <c r="K4" s="155">
        <f>D4+E4+H4+H5+H6+H7+H8+H9</f>
        <v>42.5</v>
      </c>
      <c r="L4" s="162">
        <f t="shared" ref="L4:L32" si="0">H4-I4</f>
        <v>0</v>
      </c>
      <c r="M4" s="10" t="s">
        <v>20</v>
      </c>
      <c r="N4" s="15" t="s">
        <v>20</v>
      </c>
      <c r="O4" s="7" t="s">
        <v>20</v>
      </c>
    </row>
    <row r="5" ht="38" customHeight="true" spans="1:15">
      <c r="A5" s="7">
        <v>3</v>
      </c>
      <c r="B5" s="147"/>
      <c r="C5" s="149"/>
      <c r="D5" s="10"/>
      <c r="E5" s="157"/>
      <c r="F5" s="7" t="s">
        <v>25</v>
      </c>
      <c r="G5" s="7" t="s">
        <v>19</v>
      </c>
      <c r="H5" s="156">
        <v>0</v>
      </c>
      <c r="I5" s="10">
        <v>0</v>
      </c>
      <c r="J5" s="7" t="s">
        <v>20</v>
      </c>
      <c r="K5" s="157"/>
      <c r="L5" s="162">
        <f t="shared" si="0"/>
        <v>0</v>
      </c>
      <c r="M5" s="10" t="s">
        <v>20</v>
      </c>
      <c r="N5" s="15" t="s">
        <v>20</v>
      </c>
      <c r="O5" s="7" t="s">
        <v>20</v>
      </c>
    </row>
    <row r="6" ht="38" customHeight="true" spans="1:15">
      <c r="A6" s="7">
        <v>4</v>
      </c>
      <c r="B6" s="147"/>
      <c r="C6" s="149"/>
      <c r="D6" s="10"/>
      <c r="E6" s="157"/>
      <c r="F6" s="7" t="s">
        <v>26</v>
      </c>
      <c r="G6" s="7" t="s">
        <v>19</v>
      </c>
      <c r="H6" s="156">
        <v>0</v>
      </c>
      <c r="I6" s="10">
        <v>0</v>
      </c>
      <c r="J6" s="7" t="s">
        <v>20</v>
      </c>
      <c r="K6" s="157"/>
      <c r="L6" s="162">
        <f t="shared" si="0"/>
        <v>0</v>
      </c>
      <c r="M6" s="10" t="s">
        <v>20</v>
      </c>
      <c r="N6" s="15" t="s">
        <v>20</v>
      </c>
      <c r="O6" s="7" t="s">
        <v>20</v>
      </c>
    </row>
    <row r="7" ht="38" customHeight="true" spans="1:15">
      <c r="A7" s="7">
        <v>5</v>
      </c>
      <c r="B7" s="147"/>
      <c r="C7" s="149"/>
      <c r="D7" s="10"/>
      <c r="E7" s="157"/>
      <c r="F7" s="7" t="s">
        <v>27</v>
      </c>
      <c r="G7" s="7" t="s">
        <v>19</v>
      </c>
      <c r="H7" s="156">
        <v>5</v>
      </c>
      <c r="I7" s="10">
        <v>0</v>
      </c>
      <c r="J7" s="7" t="s">
        <v>20</v>
      </c>
      <c r="K7" s="157"/>
      <c r="L7" s="162">
        <f t="shared" si="0"/>
        <v>5</v>
      </c>
      <c r="M7" s="10" t="s">
        <v>21</v>
      </c>
      <c r="N7" s="164" t="s">
        <v>28</v>
      </c>
      <c r="O7" s="7" t="s">
        <v>20</v>
      </c>
    </row>
    <row r="8" ht="38" customHeight="true" spans="1:15">
      <c r="A8" s="7">
        <v>6</v>
      </c>
      <c r="B8" s="147"/>
      <c r="C8" s="149"/>
      <c r="D8" s="10"/>
      <c r="E8" s="157"/>
      <c r="F8" s="7" t="s">
        <v>29</v>
      </c>
      <c r="G8" s="7" t="s">
        <v>19</v>
      </c>
      <c r="H8" s="156">
        <v>5</v>
      </c>
      <c r="I8" s="10">
        <v>0</v>
      </c>
      <c r="J8" s="7" t="s">
        <v>20</v>
      </c>
      <c r="K8" s="157"/>
      <c r="L8" s="162">
        <f t="shared" si="0"/>
        <v>5</v>
      </c>
      <c r="M8" s="10" t="s">
        <v>30</v>
      </c>
      <c r="N8" s="165"/>
      <c r="O8" s="7" t="s">
        <v>20</v>
      </c>
    </row>
    <row r="9" ht="38" customHeight="true" spans="1:15">
      <c r="A9" s="7">
        <v>7</v>
      </c>
      <c r="B9" s="147"/>
      <c r="C9" s="150"/>
      <c r="D9" s="10"/>
      <c r="E9" s="158"/>
      <c r="F9" s="7" t="s">
        <v>31</v>
      </c>
      <c r="G9" s="7" t="s">
        <v>32</v>
      </c>
      <c r="H9" s="154">
        <v>30</v>
      </c>
      <c r="I9" s="7">
        <v>30</v>
      </c>
      <c r="J9" s="7" t="s">
        <v>20</v>
      </c>
      <c r="K9" s="158"/>
      <c r="L9" s="162">
        <f t="shared" si="0"/>
        <v>0</v>
      </c>
      <c r="M9" s="10" t="s">
        <v>30</v>
      </c>
      <c r="N9" s="12" t="s">
        <v>33</v>
      </c>
      <c r="O9" s="7" t="s">
        <v>34</v>
      </c>
    </row>
    <row r="10" ht="38" customHeight="true" spans="1:15">
      <c r="A10" s="7">
        <v>8</v>
      </c>
      <c r="B10" s="147"/>
      <c r="C10" s="146" t="s">
        <v>35</v>
      </c>
      <c r="D10" s="10">
        <f>6.75-2.5</f>
        <v>4.25</v>
      </c>
      <c r="E10" s="10">
        <v>5</v>
      </c>
      <c r="F10" s="7" t="s">
        <v>36</v>
      </c>
      <c r="G10" s="159" t="s">
        <v>32</v>
      </c>
      <c r="H10" s="154">
        <v>20</v>
      </c>
      <c r="I10" s="7">
        <v>20</v>
      </c>
      <c r="J10" s="7" t="s">
        <v>20</v>
      </c>
      <c r="K10" s="10">
        <f>D10+E10+H10</f>
        <v>29.25</v>
      </c>
      <c r="L10" s="162">
        <f t="shared" si="0"/>
        <v>0</v>
      </c>
      <c r="M10" s="10" t="s">
        <v>37</v>
      </c>
      <c r="N10" s="12" t="s">
        <v>38</v>
      </c>
      <c r="O10" s="7" t="s">
        <v>34</v>
      </c>
    </row>
    <row r="11" ht="38" customHeight="true" spans="1:15">
      <c r="A11" s="7">
        <v>9</v>
      </c>
      <c r="B11" s="147"/>
      <c r="C11" s="148" t="s">
        <v>39</v>
      </c>
      <c r="D11" s="10">
        <v>44</v>
      </c>
      <c r="E11" s="155">
        <v>10</v>
      </c>
      <c r="F11" s="7" t="s">
        <v>40</v>
      </c>
      <c r="G11" s="7" t="s">
        <v>32</v>
      </c>
      <c r="H11" s="154">
        <v>20</v>
      </c>
      <c r="I11" s="7">
        <v>18</v>
      </c>
      <c r="J11" s="7" t="s">
        <v>20</v>
      </c>
      <c r="K11" s="155">
        <f>D11+E11+H11+H12</f>
        <v>74</v>
      </c>
      <c r="L11" s="162">
        <v>0</v>
      </c>
      <c r="M11" s="10" t="s">
        <v>37</v>
      </c>
      <c r="N11" s="12" t="s">
        <v>41</v>
      </c>
      <c r="O11" s="7" t="s">
        <v>34</v>
      </c>
    </row>
    <row r="12" ht="38" customHeight="true" spans="1:15">
      <c r="A12" s="7">
        <v>10</v>
      </c>
      <c r="B12" s="151"/>
      <c r="C12" s="150"/>
      <c r="D12" s="10"/>
      <c r="E12" s="158"/>
      <c r="F12" s="7" t="s">
        <v>42</v>
      </c>
      <c r="G12" s="7" t="s">
        <v>32</v>
      </c>
      <c r="H12" s="154">
        <v>0</v>
      </c>
      <c r="I12" s="7">
        <v>20</v>
      </c>
      <c r="J12" s="7">
        <f>I12-H12</f>
        <v>20</v>
      </c>
      <c r="K12" s="158"/>
      <c r="L12" s="162">
        <v>0</v>
      </c>
      <c r="M12" s="10" t="s">
        <v>20</v>
      </c>
      <c r="N12" s="166" t="s">
        <v>43</v>
      </c>
      <c r="O12" s="7" t="s">
        <v>34</v>
      </c>
    </row>
    <row r="13" ht="38" customHeight="true" spans="1:15">
      <c r="A13" s="7">
        <v>11</v>
      </c>
      <c r="B13" s="145" t="s">
        <v>44</v>
      </c>
      <c r="C13" s="148" t="s">
        <v>45</v>
      </c>
      <c r="D13" s="10">
        <v>12.5</v>
      </c>
      <c r="E13" s="155">
        <v>0</v>
      </c>
      <c r="F13" s="7" t="s">
        <v>46</v>
      </c>
      <c r="G13" s="7" t="s">
        <v>32</v>
      </c>
      <c r="H13" s="154">
        <v>25</v>
      </c>
      <c r="I13" s="7">
        <v>25</v>
      </c>
      <c r="J13" s="7" t="s">
        <v>20</v>
      </c>
      <c r="K13" s="155">
        <f>D13+E13+H13+H14+H15</f>
        <v>47.5</v>
      </c>
      <c r="L13" s="162">
        <f t="shared" si="0"/>
        <v>0</v>
      </c>
      <c r="M13" s="10" t="s">
        <v>37</v>
      </c>
      <c r="N13" s="12" t="s">
        <v>47</v>
      </c>
      <c r="O13" s="7" t="s">
        <v>34</v>
      </c>
    </row>
    <row r="14" ht="38" customHeight="true" spans="1:15">
      <c r="A14" s="7">
        <v>12</v>
      </c>
      <c r="B14" s="147"/>
      <c r="C14" s="149"/>
      <c r="D14" s="10"/>
      <c r="E14" s="157"/>
      <c r="F14" s="7" t="s">
        <v>48</v>
      </c>
      <c r="G14" s="7" t="s">
        <v>49</v>
      </c>
      <c r="H14" s="156">
        <v>5</v>
      </c>
      <c r="I14" s="10">
        <v>0</v>
      </c>
      <c r="J14" s="7" t="s">
        <v>20</v>
      </c>
      <c r="K14" s="157"/>
      <c r="L14" s="162">
        <v>0</v>
      </c>
      <c r="M14" s="10" t="s">
        <v>30</v>
      </c>
      <c r="N14" s="15" t="s">
        <v>20</v>
      </c>
      <c r="O14" s="7" t="s">
        <v>34</v>
      </c>
    </row>
    <row r="15" ht="38" customHeight="true" spans="1:15">
      <c r="A15" s="7">
        <v>13</v>
      </c>
      <c r="B15" s="147"/>
      <c r="C15" s="150"/>
      <c r="D15" s="10"/>
      <c r="E15" s="158"/>
      <c r="F15" s="7" t="s">
        <v>50</v>
      </c>
      <c r="G15" s="7" t="s">
        <v>32</v>
      </c>
      <c r="H15" s="154">
        <v>5</v>
      </c>
      <c r="I15" s="7">
        <v>8</v>
      </c>
      <c r="J15" s="7">
        <f>I15-H15</f>
        <v>3</v>
      </c>
      <c r="K15" s="158"/>
      <c r="L15" s="162">
        <v>0</v>
      </c>
      <c r="M15" s="10" t="s">
        <v>21</v>
      </c>
      <c r="N15" s="12" t="s">
        <v>51</v>
      </c>
      <c r="O15" s="7" t="s">
        <v>34</v>
      </c>
    </row>
    <row r="16" ht="38" customHeight="true" spans="1:15">
      <c r="A16" s="7">
        <v>14</v>
      </c>
      <c r="B16" s="147"/>
      <c r="C16" s="148" t="s">
        <v>52</v>
      </c>
      <c r="D16" s="10">
        <v>2.5</v>
      </c>
      <c r="E16" s="155">
        <v>0</v>
      </c>
      <c r="F16" s="7" t="s">
        <v>53</v>
      </c>
      <c r="G16" s="7" t="s">
        <v>49</v>
      </c>
      <c r="H16" s="154">
        <v>20</v>
      </c>
      <c r="I16" s="7">
        <v>20</v>
      </c>
      <c r="J16" s="7" t="s">
        <v>20</v>
      </c>
      <c r="K16" s="155">
        <f>D16+E16+H16+H17</f>
        <v>22.5</v>
      </c>
      <c r="L16" s="162">
        <f t="shared" si="0"/>
        <v>0</v>
      </c>
      <c r="M16" s="37" t="s">
        <v>30</v>
      </c>
      <c r="N16" s="12" t="s">
        <v>54</v>
      </c>
      <c r="O16" s="7" t="s">
        <v>34</v>
      </c>
    </row>
    <row r="17" ht="38" customHeight="true" spans="1:15">
      <c r="A17" s="7">
        <v>15</v>
      </c>
      <c r="B17" s="147"/>
      <c r="C17" s="150"/>
      <c r="D17" s="10"/>
      <c r="E17" s="158"/>
      <c r="F17" s="159" t="s">
        <v>55</v>
      </c>
      <c r="G17" s="159" t="s">
        <v>49</v>
      </c>
      <c r="H17" s="156">
        <v>0</v>
      </c>
      <c r="I17" s="10">
        <v>0</v>
      </c>
      <c r="J17" s="7" t="s">
        <v>20</v>
      </c>
      <c r="K17" s="158"/>
      <c r="L17" s="162">
        <f t="shared" si="0"/>
        <v>0</v>
      </c>
      <c r="M17" s="10" t="s">
        <v>20</v>
      </c>
      <c r="N17" s="19" t="s">
        <v>20</v>
      </c>
      <c r="O17" s="7" t="s">
        <v>34</v>
      </c>
    </row>
    <row r="18" ht="38" customHeight="true" spans="1:15">
      <c r="A18" s="7">
        <v>16</v>
      </c>
      <c r="B18" s="147"/>
      <c r="C18" s="146" t="s">
        <v>56</v>
      </c>
      <c r="D18" s="10">
        <v>0</v>
      </c>
      <c r="E18" s="10">
        <v>0</v>
      </c>
      <c r="F18" s="159" t="s">
        <v>57</v>
      </c>
      <c r="G18" s="159" t="s">
        <v>32</v>
      </c>
      <c r="H18" s="156">
        <v>10</v>
      </c>
      <c r="I18" s="10">
        <v>0</v>
      </c>
      <c r="J18" s="7" t="s">
        <v>20</v>
      </c>
      <c r="K18" s="10">
        <f>D18+E18+H18</f>
        <v>10</v>
      </c>
      <c r="L18" s="162">
        <f t="shared" si="0"/>
        <v>10</v>
      </c>
      <c r="M18" s="10" t="s">
        <v>58</v>
      </c>
      <c r="N18" s="19" t="s">
        <v>59</v>
      </c>
      <c r="O18" s="7" t="s">
        <v>34</v>
      </c>
    </row>
    <row r="19" ht="38" customHeight="true" spans="1:15">
      <c r="A19" s="7">
        <v>17</v>
      </c>
      <c r="B19" s="147"/>
      <c r="C19" s="146" t="s">
        <v>60</v>
      </c>
      <c r="D19" s="10">
        <v>7.25</v>
      </c>
      <c r="E19" s="10">
        <v>0</v>
      </c>
      <c r="F19" s="159" t="s">
        <v>61</v>
      </c>
      <c r="G19" s="159" t="s">
        <v>49</v>
      </c>
      <c r="H19" s="154">
        <v>20</v>
      </c>
      <c r="I19" s="7">
        <v>30</v>
      </c>
      <c r="J19" s="7">
        <f>I19-H19</f>
        <v>10</v>
      </c>
      <c r="K19" s="10">
        <f>D19+E19+H19</f>
        <v>27.25</v>
      </c>
      <c r="L19" s="162">
        <v>0</v>
      </c>
      <c r="M19" s="10" t="s">
        <v>58</v>
      </c>
      <c r="N19" s="19" t="s">
        <v>62</v>
      </c>
      <c r="O19" s="7" t="s">
        <v>34</v>
      </c>
    </row>
    <row r="20" ht="38" customHeight="true" spans="1:15">
      <c r="A20" s="7">
        <v>18</v>
      </c>
      <c r="B20" s="151"/>
      <c r="C20" s="146" t="s">
        <v>63</v>
      </c>
      <c r="D20" s="10">
        <v>5</v>
      </c>
      <c r="E20" s="10">
        <v>2</v>
      </c>
      <c r="F20" s="159" t="s">
        <v>20</v>
      </c>
      <c r="G20" s="159" t="s">
        <v>20</v>
      </c>
      <c r="H20" s="156">
        <v>0</v>
      </c>
      <c r="I20" s="10">
        <v>0</v>
      </c>
      <c r="J20" s="7" t="s">
        <v>20</v>
      </c>
      <c r="K20" s="10">
        <f>D20+E20+H20</f>
        <v>7</v>
      </c>
      <c r="L20" s="162">
        <f t="shared" si="0"/>
        <v>0</v>
      </c>
      <c r="M20" s="10" t="s">
        <v>20</v>
      </c>
      <c r="N20" s="19" t="s">
        <v>20</v>
      </c>
      <c r="O20" s="7" t="s">
        <v>20</v>
      </c>
    </row>
    <row r="21" ht="38" customHeight="true" spans="1:15">
      <c r="A21" s="7">
        <v>19</v>
      </c>
      <c r="B21" s="145" t="s">
        <v>64</v>
      </c>
      <c r="C21" s="148" t="s">
        <v>65</v>
      </c>
      <c r="D21" s="10">
        <v>2</v>
      </c>
      <c r="E21" s="155">
        <v>0</v>
      </c>
      <c r="F21" s="159" t="s">
        <v>66</v>
      </c>
      <c r="G21" s="159" t="s">
        <v>19</v>
      </c>
      <c r="H21" s="156">
        <v>10</v>
      </c>
      <c r="I21" s="10">
        <v>0</v>
      </c>
      <c r="J21" s="7" t="s">
        <v>20</v>
      </c>
      <c r="K21" s="155">
        <f>D21+E21+H21+H22+H23</f>
        <v>22</v>
      </c>
      <c r="L21" s="162">
        <f t="shared" si="0"/>
        <v>10</v>
      </c>
      <c r="M21" s="10" t="s">
        <v>21</v>
      </c>
      <c r="N21" s="19" t="s">
        <v>20</v>
      </c>
      <c r="O21" s="7" t="s">
        <v>20</v>
      </c>
    </row>
    <row r="22" ht="38" customHeight="true" spans="1:15">
      <c r="A22" s="7">
        <v>20</v>
      </c>
      <c r="B22" s="147"/>
      <c r="C22" s="149"/>
      <c r="D22" s="10"/>
      <c r="E22" s="157"/>
      <c r="F22" s="159" t="s">
        <v>67</v>
      </c>
      <c r="G22" s="159" t="s">
        <v>19</v>
      </c>
      <c r="H22" s="156">
        <v>0</v>
      </c>
      <c r="I22" s="10">
        <v>0</v>
      </c>
      <c r="J22" s="7" t="s">
        <v>20</v>
      </c>
      <c r="K22" s="157"/>
      <c r="L22" s="162">
        <f t="shared" si="0"/>
        <v>0</v>
      </c>
      <c r="M22" s="10" t="s">
        <v>20</v>
      </c>
      <c r="N22" s="19" t="s">
        <v>20</v>
      </c>
      <c r="O22" s="7" t="s">
        <v>20</v>
      </c>
    </row>
    <row r="23" ht="38" customHeight="true" spans="1:15">
      <c r="A23" s="7">
        <v>21</v>
      </c>
      <c r="B23" s="147"/>
      <c r="C23" s="150"/>
      <c r="D23" s="10"/>
      <c r="E23" s="158"/>
      <c r="F23" s="159" t="s">
        <v>68</v>
      </c>
      <c r="G23" s="159" t="s">
        <v>19</v>
      </c>
      <c r="H23" s="156">
        <v>10</v>
      </c>
      <c r="I23" s="10">
        <v>0</v>
      </c>
      <c r="J23" s="7" t="s">
        <v>20</v>
      </c>
      <c r="K23" s="158"/>
      <c r="L23" s="162">
        <f t="shared" si="0"/>
        <v>10</v>
      </c>
      <c r="M23" s="10" t="s">
        <v>58</v>
      </c>
      <c r="N23" s="19" t="s">
        <v>20</v>
      </c>
      <c r="O23" s="7" t="s">
        <v>20</v>
      </c>
    </row>
    <row r="24" ht="38" customHeight="true" spans="1:15">
      <c r="A24" s="7">
        <v>22</v>
      </c>
      <c r="B24" s="147"/>
      <c r="C24" s="146" t="s">
        <v>69</v>
      </c>
      <c r="D24" s="10">
        <v>0</v>
      </c>
      <c r="E24" s="10">
        <v>0</v>
      </c>
      <c r="F24" s="159" t="s">
        <v>70</v>
      </c>
      <c r="G24" s="159" t="s">
        <v>32</v>
      </c>
      <c r="H24" s="156">
        <v>10</v>
      </c>
      <c r="I24" s="10">
        <v>0</v>
      </c>
      <c r="J24" s="7" t="s">
        <v>20</v>
      </c>
      <c r="K24" s="10">
        <f>D24+E24+H24</f>
        <v>10</v>
      </c>
      <c r="L24" s="162">
        <f t="shared" si="0"/>
        <v>10</v>
      </c>
      <c r="M24" s="10" t="s">
        <v>58</v>
      </c>
      <c r="N24" s="19" t="s">
        <v>20</v>
      </c>
      <c r="O24" s="7" t="s">
        <v>34</v>
      </c>
    </row>
    <row r="25" ht="56" customHeight="true" spans="1:15">
      <c r="A25" s="7">
        <v>23</v>
      </c>
      <c r="B25" s="147"/>
      <c r="C25" s="146" t="s">
        <v>71</v>
      </c>
      <c r="D25" s="10">
        <v>0</v>
      </c>
      <c r="E25" s="10">
        <v>0</v>
      </c>
      <c r="F25" s="159" t="s">
        <v>72</v>
      </c>
      <c r="G25" s="159" t="s">
        <v>19</v>
      </c>
      <c r="H25" s="154">
        <v>10</v>
      </c>
      <c r="I25" s="7">
        <v>30</v>
      </c>
      <c r="J25" s="7">
        <f>I25-H25</f>
        <v>20</v>
      </c>
      <c r="K25" s="10">
        <f>D25+E25+H25</f>
        <v>10</v>
      </c>
      <c r="L25" s="162">
        <v>0</v>
      </c>
      <c r="M25" s="10" t="s">
        <v>58</v>
      </c>
      <c r="N25" s="167" t="s">
        <v>73</v>
      </c>
      <c r="O25" s="7" t="s">
        <v>20</v>
      </c>
    </row>
    <row r="26" ht="38" customHeight="true" spans="1:15">
      <c r="A26" s="7">
        <v>24</v>
      </c>
      <c r="B26" s="147"/>
      <c r="C26" s="146" t="s">
        <v>74</v>
      </c>
      <c r="D26" s="10">
        <v>25</v>
      </c>
      <c r="E26" s="10">
        <v>0</v>
      </c>
      <c r="F26" s="159" t="s">
        <v>75</v>
      </c>
      <c r="G26" s="159" t="s">
        <v>32</v>
      </c>
      <c r="H26" s="154">
        <v>10</v>
      </c>
      <c r="I26" s="7">
        <v>10</v>
      </c>
      <c r="J26" s="7" t="s">
        <v>20</v>
      </c>
      <c r="K26" s="10">
        <f>D26+E26+H26</f>
        <v>35</v>
      </c>
      <c r="L26" s="162">
        <f t="shared" si="0"/>
        <v>0</v>
      </c>
      <c r="M26" s="10" t="s">
        <v>37</v>
      </c>
      <c r="N26" s="12" t="s">
        <v>76</v>
      </c>
      <c r="O26" s="7" t="s">
        <v>34</v>
      </c>
    </row>
    <row r="27" ht="38" customHeight="true" spans="1:15">
      <c r="A27" s="7">
        <v>25</v>
      </c>
      <c r="B27" s="151"/>
      <c r="C27" s="146" t="s">
        <v>77</v>
      </c>
      <c r="D27" s="10">
        <v>0</v>
      </c>
      <c r="E27" s="10">
        <v>0</v>
      </c>
      <c r="F27" s="159" t="s">
        <v>20</v>
      </c>
      <c r="G27" s="159" t="s">
        <v>20</v>
      </c>
      <c r="H27" s="156">
        <v>0</v>
      </c>
      <c r="I27" s="10">
        <v>0</v>
      </c>
      <c r="J27" s="7" t="s">
        <v>20</v>
      </c>
      <c r="K27" s="10">
        <f>D27+E27+H27</f>
        <v>0</v>
      </c>
      <c r="L27" s="162">
        <f t="shared" si="0"/>
        <v>0</v>
      </c>
      <c r="M27" s="10" t="s">
        <v>20</v>
      </c>
      <c r="N27" s="19" t="s">
        <v>20</v>
      </c>
      <c r="O27" s="7" t="s">
        <v>20</v>
      </c>
    </row>
    <row r="28" ht="38" customHeight="true" spans="1:15">
      <c r="A28" s="7">
        <v>26</v>
      </c>
      <c r="B28" s="145" t="s">
        <v>78</v>
      </c>
      <c r="C28" s="148" t="s">
        <v>79</v>
      </c>
      <c r="D28" s="10">
        <v>15</v>
      </c>
      <c r="E28" s="155">
        <v>0</v>
      </c>
      <c r="F28" s="159" t="s">
        <v>80</v>
      </c>
      <c r="G28" s="159" t="s">
        <v>32</v>
      </c>
      <c r="H28" s="156">
        <v>10</v>
      </c>
      <c r="I28" s="10">
        <v>0</v>
      </c>
      <c r="J28" s="7" t="s">
        <v>20</v>
      </c>
      <c r="K28" s="155">
        <f>D28+E28+H28+H29</f>
        <v>35</v>
      </c>
      <c r="L28" s="162">
        <v>0</v>
      </c>
      <c r="M28" s="10" t="s">
        <v>21</v>
      </c>
      <c r="N28" s="19" t="s">
        <v>20</v>
      </c>
      <c r="O28" s="7" t="s">
        <v>34</v>
      </c>
    </row>
    <row r="29" ht="38" customHeight="true" spans="1:15">
      <c r="A29" s="7">
        <v>27</v>
      </c>
      <c r="B29" s="147"/>
      <c r="C29" s="150"/>
      <c r="D29" s="10"/>
      <c r="E29" s="158"/>
      <c r="F29" s="159" t="s">
        <v>81</v>
      </c>
      <c r="G29" s="159" t="s">
        <v>32</v>
      </c>
      <c r="H29" s="156">
        <v>10</v>
      </c>
      <c r="I29" s="10">
        <v>0</v>
      </c>
      <c r="J29" s="7" t="s">
        <v>20</v>
      </c>
      <c r="K29" s="158"/>
      <c r="L29" s="162">
        <v>0</v>
      </c>
      <c r="M29" s="10" t="s">
        <v>58</v>
      </c>
      <c r="N29" s="19" t="s">
        <v>20</v>
      </c>
      <c r="O29" s="7" t="s">
        <v>34</v>
      </c>
    </row>
    <row r="30" ht="38" customHeight="true" spans="1:15">
      <c r="A30" s="7">
        <v>28</v>
      </c>
      <c r="B30" s="147"/>
      <c r="C30" s="146" t="s">
        <v>82</v>
      </c>
      <c r="D30" s="10">
        <f>9-1.25</f>
        <v>7.75</v>
      </c>
      <c r="E30" s="10">
        <v>0</v>
      </c>
      <c r="F30" s="159" t="s">
        <v>83</v>
      </c>
      <c r="G30" s="159" t="s">
        <v>32</v>
      </c>
      <c r="H30" s="154">
        <v>25</v>
      </c>
      <c r="I30" s="7">
        <v>25</v>
      </c>
      <c r="J30" s="7" t="s">
        <v>20</v>
      </c>
      <c r="K30" s="10">
        <f>D30+E30+H30</f>
        <v>32.75</v>
      </c>
      <c r="L30" s="162">
        <f t="shared" si="0"/>
        <v>0</v>
      </c>
      <c r="M30" s="10" t="s">
        <v>21</v>
      </c>
      <c r="N30" s="12" t="s">
        <v>84</v>
      </c>
      <c r="O30" s="7" t="s">
        <v>34</v>
      </c>
    </row>
    <row r="31" ht="38" customHeight="true" spans="1:15">
      <c r="A31" s="7">
        <v>29</v>
      </c>
      <c r="B31" s="147"/>
      <c r="C31" s="146" t="s">
        <v>85</v>
      </c>
      <c r="D31" s="10">
        <v>3.75</v>
      </c>
      <c r="E31" s="10">
        <v>0</v>
      </c>
      <c r="F31" s="159" t="s">
        <v>86</v>
      </c>
      <c r="G31" s="159" t="s">
        <v>32</v>
      </c>
      <c r="H31" s="156">
        <v>0</v>
      </c>
      <c r="I31" s="10">
        <v>0</v>
      </c>
      <c r="J31" s="7" t="s">
        <v>20</v>
      </c>
      <c r="K31" s="10">
        <f>D31+E31+H31</f>
        <v>3.75</v>
      </c>
      <c r="L31" s="162">
        <f t="shared" si="0"/>
        <v>0</v>
      </c>
      <c r="M31" s="10" t="s">
        <v>20</v>
      </c>
      <c r="N31" s="19" t="s">
        <v>87</v>
      </c>
      <c r="O31" s="7" t="s">
        <v>34</v>
      </c>
    </row>
    <row r="32" ht="38" customHeight="true" spans="1:15">
      <c r="A32" s="7">
        <v>30</v>
      </c>
      <c r="B32" s="151"/>
      <c r="C32" s="146" t="s">
        <v>88</v>
      </c>
      <c r="D32" s="10">
        <v>5.5</v>
      </c>
      <c r="E32" s="10">
        <v>0</v>
      </c>
      <c r="F32" s="159" t="s">
        <v>89</v>
      </c>
      <c r="G32" s="159" t="s">
        <v>32</v>
      </c>
      <c r="H32" s="154">
        <v>10</v>
      </c>
      <c r="I32" s="7">
        <v>20</v>
      </c>
      <c r="J32" s="7">
        <f>I32-H32</f>
        <v>10</v>
      </c>
      <c r="K32" s="10">
        <f>D32+E32+H32</f>
        <v>15.5</v>
      </c>
      <c r="L32" s="162">
        <v>0</v>
      </c>
      <c r="M32" s="10" t="s">
        <v>37</v>
      </c>
      <c r="N32" s="19" t="s">
        <v>90</v>
      </c>
      <c r="O32" s="7" t="s">
        <v>34</v>
      </c>
    </row>
    <row r="33" ht="69" customHeight="true" spans="1:15">
      <c r="A33" s="7">
        <v>31</v>
      </c>
      <c r="B33" s="146" t="s">
        <v>91</v>
      </c>
      <c r="C33" s="152"/>
      <c r="D33" s="10">
        <f t="shared" ref="D33:H33" si="1">SUM(D3:D32)</f>
        <v>142</v>
      </c>
      <c r="E33" s="10">
        <f t="shared" si="1"/>
        <v>17</v>
      </c>
      <c r="F33" s="22" t="s">
        <v>20</v>
      </c>
      <c r="G33" s="22" t="s">
        <v>20</v>
      </c>
      <c r="H33" s="154">
        <f t="shared" ref="H33:L33" si="2">SUM(H3:H32)</f>
        <v>290</v>
      </c>
      <c r="I33" s="10">
        <f t="shared" si="2"/>
        <v>276</v>
      </c>
      <c r="J33" s="7">
        <f t="shared" si="2"/>
        <v>63</v>
      </c>
      <c r="K33" s="10">
        <f t="shared" si="2"/>
        <v>449</v>
      </c>
      <c r="L33" s="162">
        <f t="shared" si="2"/>
        <v>50</v>
      </c>
      <c r="M33" s="10" t="s">
        <v>20</v>
      </c>
      <c r="N33" s="19" t="s">
        <v>92</v>
      </c>
      <c r="O33" s="15" t="s">
        <v>93</v>
      </c>
    </row>
  </sheetData>
  <autoFilter ref="A2:O33">
    <extLst/>
  </autoFilter>
  <mergeCells count="31">
    <mergeCell ref="A1:N1"/>
    <mergeCell ref="B33:C33"/>
    <mergeCell ref="B3:B12"/>
    <mergeCell ref="B13:B20"/>
    <mergeCell ref="B21:B27"/>
    <mergeCell ref="B28:B32"/>
    <mergeCell ref="C4:C9"/>
    <mergeCell ref="C11:C12"/>
    <mergeCell ref="C13:C15"/>
    <mergeCell ref="C16:C17"/>
    <mergeCell ref="C21:C23"/>
    <mergeCell ref="C28:C29"/>
    <mergeCell ref="D4:D9"/>
    <mergeCell ref="D11:D12"/>
    <mergeCell ref="D13:D15"/>
    <mergeCell ref="D16:D17"/>
    <mergeCell ref="D21:D23"/>
    <mergeCell ref="D28:D29"/>
    <mergeCell ref="E4:E9"/>
    <mergeCell ref="E11:E12"/>
    <mergeCell ref="E13:E15"/>
    <mergeCell ref="E16:E17"/>
    <mergeCell ref="E21:E23"/>
    <mergeCell ref="E28:E29"/>
    <mergeCell ref="K4:K9"/>
    <mergeCell ref="K11:K12"/>
    <mergeCell ref="K13:K15"/>
    <mergeCell ref="K16:K17"/>
    <mergeCell ref="K21:K23"/>
    <mergeCell ref="K28:K29"/>
    <mergeCell ref="N7:N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R33"/>
  <sheetViews>
    <sheetView zoomScale="130" zoomScaleNormal="130" workbookViewId="0">
      <pane ySplit="2" topLeftCell="A3" activePane="bottomLeft" state="frozen"/>
      <selection/>
      <selection pane="bottomLeft" activeCell="L15" sqref="L15"/>
    </sheetView>
  </sheetViews>
  <sheetFormatPr defaultColWidth="9" defaultRowHeight="13.5"/>
  <cols>
    <col min="1" max="1" width="5.08333333333333" customWidth="true"/>
    <col min="2" max="2" width="6.63333333333333" customWidth="true"/>
    <col min="3" max="5" width="6.63333333333333" style="37" customWidth="true"/>
    <col min="6" max="6" width="8.13333333333333" customWidth="true"/>
    <col min="7" max="7" width="8.5" customWidth="true"/>
    <col min="8" max="8" width="7.88333333333333" customWidth="true"/>
    <col min="9" max="9" width="9" style="110" customWidth="true"/>
    <col min="10" max="10" width="11.8833333333333" customWidth="true"/>
    <col min="11" max="11" width="17" customWidth="true"/>
    <col min="12" max="12" width="13.5" customWidth="true"/>
    <col min="13" max="13" width="11.8833333333333" customWidth="true"/>
    <col min="14" max="14" width="9.38333333333333" customWidth="true"/>
    <col min="15" max="15" width="9.75833333333333" customWidth="true"/>
    <col min="16" max="16" width="39.5" style="110" customWidth="true"/>
    <col min="17" max="17" width="17" customWidth="true"/>
    <col min="18" max="18" width="15.2583333333333" style="110" customWidth="true"/>
    <col min="20" max="20" width="11.7833333333333" customWidth="true"/>
  </cols>
  <sheetData>
    <row r="1" ht="22.5" spans="1:18">
      <c r="A1" s="111" t="s">
        <v>94</v>
      </c>
      <c r="B1" s="111"/>
      <c r="C1" s="111"/>
      <c r="D1" s="111"/>
      <c r="E1" s="111"/>
      <c r="F1" s="111"/>
      <c r="G1" s="111"/>
      <c r="H1" s="111"/>
      <c r="I1" s="111"/>
      <c r="J1" s="111"/>
      <c r="K1" s="111"/>
      <c r="L1" s="111"/>
      <c r="M1" s="111"/>
      <c r="N1" s="111"/>
      <c r="O1" s="111"/>
      <c r="P1" s="111"/>
      <c r="Q1" s="111"/>
      <c r="R1" s="111"/>
    </row>
    <row r="2" ht="36" spans="1:18">
      <c r="A2" s="112" t="s">
        <v>1</v>
      </c>
      <c r="B2" s="45" t="s">
        <v>3</v>
      </c>
      <c r="C2" s="46" t="s">
        <v>95</v>
      </c>
      <c r="D2" s="56" t="s">
        <v>96</v>
      </c>
      <c r="E2" s="57" t="s">
        <v>97</v>
      </c>
      <c r="F2" s="131" t="s">
        <v>98</v>
      </c>
      <c r="G2" s="131" t="s">
        <v>99</v>
      </c>
      <c r="H2" s="45" t="s">
        <v>100</v>
      </c>
      <c r="I2" s="45" t="s">
        <v>101</v>
      </c>
      <c r="J2" s="45" t="s">
        <v>102</v>
      </c>
      <c r="K2" s="71" t="s">
        <v>7</v>
      </c>
      <c r="L2" s="71" t="s">
        <v>103</v>
      </c>
      <c r="M2" s="45" t="s">
        <v>104</v>
      </c>
      <c r="N2" s="45" t="s">
        <v>105</v>
      </c>
      <c r="O2" s="71" t="s">
        <v>13</v>
      </c>
      <c r="P2" s="45" t="s">
        <v>106</v>
      </c>
      <c r="Q2" s="71" t="s">
        <v>107</v>
      </c>
      <c r="R2" s="143" t="s">
        <v>108</v>
      </c>
    </row>
    <row r="3" spans="1:18">
      <c r="A3" s="47">
        <v>1</v>
      </c>
      <c r="B3" s="113" t="s">
        <v>17</v>
      </c>
      <c r="C3" s="114">
        <f>G3+H3+I3</f>
        <v>25</v>
      </c>
      <c r="D3" s="115">
        <v>43.2</v>
      </c>
      <c r="E3" s="115">
        <v>25</v>
      </c>
      <c r="F3" s="73">
        <f>G3+H3+R3</f>
        <v>25</v>
      </c>
      <c r="G3" s="47">
        <v>5</v>
      </c>
      <c r="H3" s="73">
        <v>0</v>
      </c>
      <c r="I3" s="47">
        <v>20</v>
      </c>
      <c r="J3" s="47" t="s">
        <v>18</v>
      </c>
      <c r="K3" s="47" t="s">
        <v>19</v>
      </c>
      <c r="L3" s="47" t="s">
        <v>18</v>
      </c>
      <c r="M3" s="47">
        <v>220</v>
      </c>
      <c r="N3" s="73">
        <f>R3-I3</f>
        <v>0</v>
      </c>
      <c r="O3" s="73" t="s">
        <v>21</v>
      </c>
      <c r="P3" s="81" t="s">
        <v>109</v>
      </c>
      <c r="Q3" s="47"/>
      <c r="R3" s="86">
        <v>20</v>
      </c>
    </row>
    <row r="4" spans="1:18">
      <c r="A4" s="49">
        <v>2</v>
      </c>
      <c r="B4" s="116" t="s">
        <v>23</v>
      </c>
      <c r="C4" s="117">
        <f>G4+H4+I4+I5+I6+I7+I8+I9</f>
        <v>32.5</v>
      </c>
      <c r="D4" s="118">
        <v>110.1</v>
      </c>
      <c r="E4" s="132">
        <v>67.5</v>
      </c>
      <c r="F4" s="133">
        <f>G4+H4+R4+R5+R6+R7+R8+R9</f>
        <v>67.5</v>
      </c>
      <c r="G4" s="75">
        <v>2.5</v>
      </c>
      <c r="H4" s="133">
        <v>0</v>
      </c>
      <c r="I4" s="75">
        <v>0</v>
      </c>
      <c r="J4" s="49" t="s">
        <v>24</v>
      </c>
      <c r="K4" s="49" t="s">
        <v>19</v>
      </c>
      <c r="L4" s="49" t="s">
        <v>24</v>
      </c>
      <c r="M4" s="49">
        <v>110</v>
      </c>
      <c r="N4" s="75">
        <f t="shared" ref="N4:N32" si="0">R4-I4</f>
        <v>10</v>
      </c>
      <c r="O4" s="75" t="s">
        <v>58</v>
      </c>
      <c r="P4" s="49" t="s">
        <v>20</v>
      </c>
      <c r="Q4" s="49"/>
      <c r="R4" s="86">
        <v>10</v>
      </c>
    </row>
    <row r="5" spans="1:18">
      <c r="A5" s="49">
        <v>3</v>
      </c>
      <c r="B5" s="119"/>
      <c r="C5" s="120"/>
      <c r="D5" s="121"/>
      <c r="E5" s="134"/>
      <c r="F5" s="135"/>
      <c r="G5" s="75"/>
      <c r="H5" s="135"/>
      <c r="I5" s="75">
        <v>0</v>
      </c>
      <c r="J5" s="49" t="s">
        <v>25</v>
      </c>
      <c r="K5" s="49" t="s">
        <v>19</v>
      </c>
      <c r="L5" s="49" t="s">
        <v>25</v>
      </c>
      <c r="M5" s="49">
        <v>110</v>
      </c>
      <c r="N5" s="75">
        <f t="shared" si="0"/>
        <v>10</v>
      </c>
      <c r="O5" s="75" t="s">
        <v>58</v>
      </c>
      <c r="P5" s="49" t="s">
        <v>20</v>
      </c>
      <c r="Q5" s="49"/>
      <c r="R5" s="86">
        <v>10</v>
      </c>
    </row>
    <row r="6" spans="1:18">
      <c r="A6" s="49">
        <v>4</v>
      </c>
      <c r="B6" s="119"/>
      <c r="C6" s="120"/>
      <c r="D6" s="121"/>
      <c r="E6" s="134"/>
      <c r="F6" s="135"/>
      <c r="G6" s="75"/>
      <c r="H6" s="135"/>
      <c r="I6" s="75">
        <v>0</v>
      </c>
      <c r="J6" s="49" t="s">
        <v>26</v>
      </c>
      <c r="K6" s="49" t="s">
        <v>19</v>
      </c>
      <c r="L6" s="49" t="s">
        <v>26</v>
      </c>
      <c r="M6" s="49">
        <v>110</v>
      </c>
      <c r="N6" s="75">
        <f t="shared" si="0"/>
        <v>5</v>
      </c>
      <c r="O6" s="75" t="s">
        <v>30</v>
      </c>
      <c r="P6" s="49" t="s">
        <v>20</v>
      </c>
      <c r="Q6" s="49"/>
      <c r="R6" s="86">
        <v>5</v>
      </c>
    </row>
    <row r="7" spans="1:18">
      <c r="A7" s="49">
        <v>5</v>
      </c>
      <c r="B7" s="119"/>
      <c r="C7" s="120"/>
      <c r="D7" s="121"/>
      <c r="E7" s="134"/>
      <c r="F7" s="135"/>
      <c r="G7" s="75"/>
      <c r="H7" s="135"/>
      <c r="I7" s="75">
        <v>0</v>
      </c>
      <c r="J7" s="49" t="s">
        <v>27</v>
      </c>
      <c r="K7" s="49" t="s">
        <v>19</v>
      </c>
      <c r="L7" s="49" t="s">
        <v>27</v>
      </c>
      <c r="M7" s="49">
        <v>110</v>
      </c>
      <c r="N7" s="75">
        <f t="shared" si="0"/>
        <v>5</v>
      </c>
      <c r="O7" s="75" t="s">
        <v>21</v>
      </c>
      <c r="P7" s="49" t="s">
        <v>20</v>
      </c>
      <c r="Q7" s="49"/>
      <c r="R7" s="86">
        <v>5</v>
      </c>
    </row>
    <row r="8" spans="1:18">
      <c r="A8" s="49">
        <v>6</v>
      </c>
      <c r="B8" s="119"/>
      <c r="C8" s="120"/>
      <c r="D8" s="121"/>
      <c r="E8" s="134"/>
      <c r="F8" s="135"/>
      <c r="G8" s="75"/>
      <c r="H8" s="135"/>
      <c r="I8" s="75">
        <v>0</v>
      </c>
      <c r="J8" s="49" t="s">
        <v>29</v>
      </c>
      <c r="K8" s="49" t="s">
        <v>19</v>
      </c>
      <c r="L8" s="49" t="s">
        <v>29</v>
      </c>
      <c r="M8" s="49">
        <v>110</v>
      </c>
      <c r="N8" s="75">
        <f t="shared" si="0"/>
        <v>5</v>
      </c>
      <c r="O8" s="75" t="s">
        <v>30</v>
      </c>
      <c r="P8" s="49" t="s">
        <v>20</v>
      </c>
      <c r="Q8" s="49"/>
      <c r="R8" s="86">
        <v>5</v>
      </c>
    </row>
    <row r="9" spans="1:18">
      <c r="A9" s="49">
        <v>7</v>
      </c>
      <c r="B9" s="122"/>
      <c r="C9" s="120"/>
      <c r="D9" s="121"/>
      <c r="E9" s="134"/>
      <c r="F9" s="136"/>
      <c r="G9" s="75"/>
      <c r="H9" s="136"/>
      <c r="I9" s="49">
        <v>30</v>
      </c>
      <c r="J9" s="49" t="s">
        <v>31</v>
      </c>
      <c r="K9" s="49" t="s">
        <v>32</v>
      </c>
      <c r="L9" s="49" t="s">
        <v>31</v>
      </c>
      <c r="M9" s="49">
        <v>220</v>
      </c>
      <c r="N9" s="75">
        <f t="shared" si="0"/>
        <v>0</v>
      </c>
      <c r="O9" s="75" t="s">
        <v>30</v>
      </c>
      <c r="P9" s="82" t="s">
        <v>110</v>
      </c>
      <c r="Q9" s="49" t="s">
        <v>34</v>
      </c>
      <c r="R9" s="86">
        <v>30</v>
      </c>
    </row>
    <row r="10" spans="1:18">
      <c r="A10" s="47">
        <v>8</v>
      </c>
      <c r="B10" s="113" t="s">
        <v>35</v>
      </c>
      <c r="C10" s="114">
        <f>G10+H10+I10</f>
        <v>29.25</v>
      </c>
      <c r="D10" s="115">
        <v>26.4</v>
      </c>
      <c r="E10" s="137">
        <v>29.25</v>
      </c>
      <c r="F10" s="73">
        <f>G10+H10+R10</f>
        <v>29.25</v>
      </c>
      <c r="G10" s="73">
        <f>6.75-2.5</f>
        <v>4.25</v>
      </c>
      <c r="H10" s="73">
        <v>5</v>
      </c>
      <c r="I10" s="47">
        <v>20</v>
      </c>
      <c r="J10" s="47" t="s">
        <v>36</v>
      </c>
      <c r="K10" s="47" t="s">
        <v>32</v>
      </c>
      <c r="L10" s="47" t="s">
        <v>36</v>
      </c>
      <c r="M10" s="47">
        <v>220</v>
      </c>
      <c r="N10" s="73">
        <f t="shared" si="0"/>
        <v>0</v>
      </c>
      <c r="O10" s="73" t="s">
        <v>37</v>
      </c>
      <c r="P10" s="81" t="s">
        <v>111</v>
      </c>
      <c r="Q10" s="47" t="s">
        <v>34</v>
      </c>
      <c r="R10" s="86">
        <v>20</v>
      </c>
    </row>
    <row r="11" spans="1:18">
      <c r="A11" s="47">
        <v>9</v>
      </c>
      <c r="B11" s="123" t="s">
        <v>39</v>
      </c>
      <c r="C11" s="117">
        <f>G11+H11+I11+I12</f>
        <v>92</v>
      </c>
      <c r="D11" s="118">
        <v>30</v>
      </c>
      <c r="E11" s="118">
        <v>92</v>
      </c>
      <c r="F11" s="138">
        <f>G11+H11+R11+R12</f>
        <v>92</v>
      </c>
      <c r="G11" s="73">
        <v>44</v>
      </c>
      <c r="H11" s="138">
        <v>10</v>
      </c>
      <c r="I11" s="47">
        <v>18</v>
      </c>
      <c r="J11" s="47" t="s">
        <v>40</v>
      </c>
      <c r="K11" s="47" t="s">
        <v>32</v>
      </c>
      <c r="L11" s="47" t="s">
        <v>40</v>
      </c>
      <c r="M11" s="47">
        <v>220</v>
      </c>
      <c r="N11" s="73">
        <f t="shared" si="0"/>
        <v>0</v>
      </c>
      <c r="O11" s="73" t="s">
        <v>37</v>
      </c>
      <c r="P11" s="81" t="s">
        <v>112</v>
      </c>
      <c r="Q11" s="47" t="s">
        <v>34</v>
      </c>
      <c r="R11" s="86">
        <v>18</v>
      </c>
    </row>
    <row r="12" spans="1:18">
      <c r="A12" s="47">
        <v>10</v>
      </c>
      <c r="B12" s="124"/>
      <c r="C12" s="120"/>
      <c r="D12" s="121"/>
      <c r="E12" s="121"/>
      <c r="F12" s="139"/>
      <c r="G12" s="73"/>
      <c r="H12" s="139"/>
      <c r="I12" s="47">
        <v>20</v>
      </c>
      <c r="J12" s="47" t="s">
        <v>42</v>
      </c>
      <c r="K12" s="47" t="s">
        <v>32</v>
      </c>
      <c r="L12" s="47" t="s">
        <v>42</v>
      </c>
      <c r="M12" s="47">
        <v>220</v>
      </c>
      <c r="N12" s="73">
        <v>0</v>
      </c>
      <c r="O12" s="73" t="s">
        <v>20</v>
      </c>
      <c r="P12" s="81" t="s">
        <v>113</v>
      </c>
      <c r="Q12" s="47" t="s">
        <v>34</v>
      </c>
      <c r="R12" s="86">
        <v>20</v>
      </c>
    </row>
    <row r="13" ht="24" spans="1:18">
      <c r="A13" s="49">
        <v>11</v>
      </c>
      <c r="B13" s="116" t="s">
        <v>45</v>
      </c>
      <c r="C13" s="117">
        <f>G13+H13+I13+I14+I15</f>
        <v>45.5</v>
      </c>
      <c r="D13" s="118">
        <v>47</v>
      </c>
      <c r="E13" s="132">
        <v>50.5</v>
      </c>
      <c r="F13" s="133">
        <f>G13+H13+R13+R14+R15</f>
        <v>50.5</v>
      </c>
      <c r="G13" s="75">
        <v>12.5</v>
      </c>
      <c r="H13" s="133">
        <v>0</v>
      </c>
      <c r="I13" s="49">
        <v>25</v>
      </c>
      <c r="J13" s="49" t="s">
        <v>46</v>
      </c>
      <c r="K13" s="49" t="s">
        <v>32</v>
      </c>
      <c r="L13" s="49" t="s">
        <v>46</v>
      </c>
      <c r="M13" s="49">
        <v>220</v>
      </c>
      <c r="N13" s="75">
        <f t="shared" si="0"/>
        <v>0</v>
      </c>
      <c r="O13" s="75" t="s">
        <v>37</v>
      </c>
      <c r="P13" s="82" t="s">
        <v>114</v>
      </c>
      <c r="Q13" s="49" t="s">
        <v>34</v>
      </c>
      <c r="R13" s="86">
        <v>25</v>
      </c>
    </row>
    <row r="14" spans="1:18">
      <c r="A14" s="49">
        <v>12</v>
      </c>
      <c r="B14" s="119"/>
      <c r="C14" s="120"/>
      <c r="D14" s="121"/>
      <c r="E14" s="134"/>
      <c r="F14" s="135"/>
      <c r="G14" s="75"/>
      <c r="H14" s="135"/>
      <c r="I14" s="75">
        <v>0</v>
      </c>
      <c r="J14" s="49" t="s">
        <v>48</v>
      </c>
      <c r="K14" s="49" t="s">
        <v>49</v>
      </c>
      <c r="L14" s="49" t="s">
        <v>115</v>
      </c>
      <c r="M14" s="49">
        <v>110</v>
      </c>
      <c r="N14" s="75">
        <f t="shared" si="0"/>
        <v>5</v>
      </c>
      <c r="O14" s="75" t="s">
        <v>30</v>
      </c>
      <c r="P14" s="49" t="s">
        <v>20</v>
      </c>
      <c r="Q14" s="49" t="s">
        <v>34</v>
      </c>
      <c r="R14" s="86">
        <v>5</v>
      </c>
    </row>
    <row r="15" spans="1:18">
      <c r="A15" s="49">
        <v>13</v>
      </c>
      <c r="B15" s="122"/>
      <c r="C15" s="120"/>
      <c r="D15" s="121"/>
      <c r="E15" s="134"/>
      <c r="F15" s="136"/>
      <c r="G15" s="75"/>
      <c r="H15" s="136"/>
      <c r="I15" s="49">
        <v>8</v>
      </c>
      <c r="J15" s="49" t="s">
        <v>50</v>
      </c>
      <c r="K15" s="49" t="s">
        <v>32</v>
      </c>
      <c r="L15" s="49" t="s">
        <v>50</v>
      </c>
      <c r="M15" s="49">
        <v>110</v>
      </c>
      <c r="N15" s="75">
        <v>0</v>
      </c>
      <c r="O15" s="75" t="s">
        <v>21</v>
      </c>
      <c r="P15" s="82" t="s">
        <v>116</v>
      </c>
      <c r="Q15" s="49" t="s">
        <v>34</v>
      </c>
      <c r="R15" s="86">
        <v>8</v>
      </c>
    </row>
    <row r="16" spans="1:18">
      <c r="A16" s="47">
        <v>14</v>
      </c>
      <c r="B16" s="123" t="s">
        <v>52</v>
      </c>
      <c r="C16" s="117">
        <f>G16+H16+I16+I17</f>
        <v>22.5</v>
      </c>
      <c r="D16" s="118">
        <v>40</v>
      </c>
      <c r="E16" s="132">
        <v>22.5</v>
      </c>
      <c r="F16" s="138">
        <f>G16+H16+R16+R17</f>
        <v>22.5</v>
      </c>
      <c r="G16" s="73">
        <v>2.5</v>
      </c>
      <c r="H16" s="138">
        <v>0</v>
      </c>
      <c r="I16" s="47">
        <v>20</v>
      </c>
      <c r="J16" s="47" t="s">
        <v>53</v>
      </c>
      <c r="K16" s="47" t="s">
        <v>49</v>
      </c>
      <c r="L16" s="47" t="s">
        <v>53</v>
      </c>
      <c r="M16" s="47">
        <v>220</v>
      </c>
      <c r="N16" s="73">
        <f t="shared" si="0"/>
        <v>0</v>
      </c>
      <c r="O16" s="142" t="s">
        <v>21</v>
      </c>
      <c r="P16" s="81" t="s">
        <v>117</v>
      </c>
      <c r="Q16" s="47" t="s">
        <v>34</v>
      </c>
      <c r="R16" s="86">
        <v>20</v>
      </c>
    </row>
    <row r="17" spans="1:18">
      <c r="A17" s="47">
        <v>15</v>
      </c>
      <c r="B17" s="124"/>
      <c r="C17" s="125"/>
      <c r="D17" s="126"/>
      <c r="E17" s="140"/>
      <c r="F17" s="139"/>
      <c r="G17" s="73"/>
      <c r="H17" s="139"/>
      <c r="I17" s="73">
        <v>0</v>
      </c>
      <c r="J17" s="47" t="s">
        <v>55</v>
      </c>
      <c r="K17" s="47" t="s">
        <v>49</v>
      </c>
      <c r="L17" s="47" t="s">
        <v>20</v>
      </c>
      <c r="M17" s="47" t="s">
        <v>20</v>
      </c>
      <c r="N17" s="73">
        <f t="shared" si="0"/>
        <v>0</v>
      </c>
      <c r="O17" s="73" t="s">
        <v>30</v>
      </c>
      <c r="P17" s="47" t="s">
        <v>20</v>
      </c>
      <c r="Q17" s="47" t="s">
        <v>34</v>
      </c>
      <c r="R17" s="72">
        <v>0</v>
      </c>
    </row>
    <row r="18" spans="1:18">
      <c r="A18" s="49">
        <v>16</v>
      </c>
      <c r="B18" s="127" t="s">
        <v>56</v>
      </c>
      <c r="C18" s="114">
        <f>G18+H18+I18</f>
        <v>0</v>
      </c>
      <c r="D18" s="115">
        <v>7.5</v>
      </c>
      <c r="E18" s="115">
        <v>10</v>
      </c>
      <c r="F18" s="75">
        <f>G18+H18+R18</f>
        <v>10</v>
      </c>
      <c r="G18" s="75">
        <v>0</v>
      </c>
      <c r="H18" s="75">
        <v>0</v>
      </c>
      <c r="I18" s="75">
        <v>0</v>
      </c>
      <c r="J18" s="49" t="s">
        <v>57</v>
      </c>
      <c r="K18" s="49" t="s">
        <v>32</v>
      </c>
      <c r="L18" s="49" t="s">
        <v>57</v>
      </c>
      <c r="M18" s="49">
        <v>110</v>
      </c>
      <c r="N18" s="75">
        <f t="shared" si="0"/>
        <v>10</v>
      </c>
      <c r="O18" s="75" t="s">
        <v>58</v>
      </c>
      <c r="P18" s="49" t="s">
        <v>20</v>
      </c>
      <c r="Q18" s="49" t="s">
        <v>34</v>
      </c>
      <c r="R18" s="86">
        <v>10</v>
      </c>
    </row>
    <row r="19" spans="1:18">
      <c r="A19" s="47">
        <v>17</v>
      </c>
      <c r="B19" s="113" t="s">
        <v>60</v>
      </c>
      <c r="C19" s="114">
        <f>G19+H19+I19</f>
        <v>37.25</v>
      </c>
      <c r="D19" s="115">
        <v>16</v>
      </c>
      <c r="E19" s="137">
        <v>37.25</v>
      </c>
      <c r="F19" s="73">
        <f>G19+H19+R19</f>
        <v>37.25</v>
      </c>
      <c r="G19" s="73">
        <v>7.25</v>
      </c>
      <c r="H19" s="73">
        <v>0</v>
      </c>
      <c r="I19" s="47">
        <v>30</v>
      </c>
      <c r="J19" s="47" t="s">
        <v>61</v>
      </c>
      <c r="K19" s="47" t="s">
        <v>49</v>
      </c>
      <c r="L19" s="47" t="s">
        <v>61</v>
      </c>
      <c r="M19" s="47">
        <v>220</v>
      </c>
      <c r="N19" s="73">
        <f t="shared" si="0"/>
        <v>0</v>
      </c>
      <c r="O19" s="73" t="s">
        <v>30</v>
      </c>
      <c r="P19" s="47" t="s">
        <v>118</v>
      </c>
      <c r="Q19" s="47" t="s">
        <v>34</v>
      </c>
      <c r="R19" s="86">
        <v>30</v>
      </c>
    </row>
    <row r="20" spans="1:18">
      <c r="A20" s="54">
        <v>18</v>
      </c>
      <c r="B20" s="128" t="s">
        <v>63</v>
      </c>
      <c r="C20" s="114">
        <f>G20+H20+I20</f>
        <v>7</v>
      </c>
      <c r="D20" s="115">
        <v>15</v>
      </c>
      <c r="E20" s="115">
        <v>7</v>
      </c>
      <c r="F20" s="76">
        <f>G20+H20+R20</f>
        <v>7</v>
      </c>
      <c r="G20" s="76">
        <v>5</v>
      </c>
      <c r="H20" s="76">
        <v>2</v>
      </c>
      <c r="I20" s="76">
        <v>0</v>
      </c>
      <c r="J20" s="54" t="s">
        <v>20</v>
      </c>
      <c r="K20" s="54" t="s">
        <v>20</v>
      </c>
      <c r="L20" s="54" t="s">
        <v>20</v>
      </c>
      <c r="M20" s="54" t="s">
        <v>20</v>
      </c>
      <c r="N20" s="76">
        <f t="shared" si="0"/>
        <v>0</v>
      </c>
      <c r="O20" s="76" t="s">
        <v>20</v>
      </c>
      <c r="P20" s="54" t="s">
        <v>20</v>
      </c>
      <c r="Q20" s="54"/>
      <c r="R20" s="86">
        <v>0</v>
      </c>
    </row>
    <row r="21" spans="1:18">
      <c r="A21" s="49">
        <v>19</v>
      </c>
      <c r="B21" s="116" t="s">
        <v>65</v>
      </c>
      <c r="C21" s="117">
        <f>G21+H21+I21+I22+I23</f>
        <v>2</v>
      </c>
      <c r="D21" s="118">
        <v>56.2</v>
      </c>
      <c r="E21" s="118">
        <v>32</v>
      </c>
      <c r="F21" s="133">
        <f>G21+H21+R21+R22+R23</f>
        <v>32</v>
      </c>
      <c r="G21" s="75">
        <v>2</v>
      </c>
      <c r="H21" s="133">
        <v>0</v>
      </c>
      <c r="I21" s="75">
        <v>0</v>
      </c>
      <c r="J21" s="49" t="s">
        <v>66</v>
      </c>
      <c r="K21" s="49" t="s">
        <v>19</v>
      </c>
      <c r="L21" s="49" t="s">
        <v>66</v>
      </c>
      <c r="M21" s="49">
        <v>220</v>
      </c>
      <c r="N21" s="75">
        <f t="shared" si="0"/>
        <v>10</v>
      </c>
      <c r="O21" s="75" t="s">
        <v>21</v>
      </c>
      <c r="P21" s="49" t="s">
        <v>20</v>
      </c>
      <c r="Q21" s="49"/>
      <c r="R21" s="86">
        <v>10</v>
      </c>
    </row>
    <row r="22" spans="1:18">
      <c r="A22" s="49">
        <v>20</v>
      </c>
      <c r="B22" s="119"/>
      <c r="C22" s="120"/>
      <c r="D22" s="121"/>
      <c r="E22" s="121"/>
      <c r="F22" s="135"/>
      <c r="G22" s="75"/>
      <c r="H22" s="135"/>
      <c r="I22" s="75">
        <v>0</v>
      </c>
      <c r="J22" s="49" t="s">
        <v>67</v>
      </c>
      <c r="K22" s="49" t="s">
        <v>19</v>
      </c>
      <c r="L22" s="49" t="s">
        <v>67</v>
      </c>
      <c r="M22" s="49">
        <v>220</v>
      </c>
      <c r="N22" s="75">
        <f t="shared" si="0"/>
        <v>10</v>
      </c>
      <c r="O22" s="75" t="s">
        <v>58</v>
      </c>
      <c r="P22" s="49" t="s">
        <v>20</v>
      </c>
      <c r="Q22" s="49"/>
      <c r="R22" s="86">
        <v>10</v>
      </c>
    </row>
    <row r="23" spans="1:18">
      <c r="A23" s="49">
        <v>21</v>
      </c>
      <c r="B23" s="122"/>
      <c r="C23" s="125"/>
      <c r="D23" s="126"/>
      <c r="E23" s="126"/>
      <c r="F23" s="136"/>
      <c r="G23" s="75"/>
      <c r="H23" s="136"/>
      <c r="I23" s="75">
        <v>0</v>
      </c>
      <c r="J23" s="49" t="s">
        <v>68</v>
      </c>
      <c r="K23" s="49" t="s">
        <v>19</v>
      </c>
      <c r="L23" s="49" t="s">
        <v>68</v>
      </c>
      <c r="M23" s="49">
        <v>220</v>
      </c>
      <c r="N23" s="75">
        <f t="shared" si="0"/>
        <v>10</v>
      </c>
      <c r="O23" s="75" t="s">
        <v>58</v>
      </c>
      <c r="P23" s="49" t="s">
        <v>20</v>
      </c>
      <c r="Q23" s="49"/>
      <c r="R23" s="86">
        <v>10</v>
      </c>
    </row>
    <row r="24" spans="1:18">
      <c r="A24" s="49">
        <v>22</v>
      </c>
      <c r="B24" s="127" t="s">
        <v>69</v>
      </c>
      <c r="C24" s="117">
        <f>G24+H24+I24</f>
        <v>0</v>
      </c>
      <c r="D24" s="118">
        <v>26.4</v>
      </c>
      <c r="E24" s="118">
        <v>10</v>
      </c>
      <c r="F24" s="75">
        <f>G24+H24+R24</f>
        <v>10</v>
      </c>
      <c r="G24" s="75">
        <v>0</v>
      </c>
      <c r="H24" s="75">
        <v>0</v>
      </c>
      <c r="I24" s="75">
        <v>0</v>
      </c>
      <c r="J24" s="49" t="s">
        <v>70</v>
      </c>
      <c r="K24" s="49" t="s">
        <v>32</v>
      </c>
      <c r="L24" s="49" t="s">
        <v>70</v>
      </c>
      <c r="M24" s="49">
        <v>110</v>
      </c>
      <c r="N24" s="75">
        <f t="shared" si="0"/>
        <v>10</v>
      </c>
      <c r="O24" s="75" t="s">
        <v>58</v>
      </c>
      <c r="P24" s="49" t="s">
        <v>20</v>
      </c>
      <c r="Q24" s="49" t="s">
        <v>34</v>
      </c>
      <c r="R24" s="86">
        <v>10</v>
      </c>
    </row>
    <row r="25" ht="24" spans="1:18">
      <c r="A25" s="47">
        <v>23</v>
      </c>
      <c r="B25" s="113" t="s">
        <v>71</v>
      </c>
      <c r="C25" s="114">
        <f>G25+H25+I25</f>
        <v>30</v>
      </c>
      <c r="D25" s="115">
        <v>4.6</v>
      </c>
      <c r="E25" s="115">
        <v>30</v>
      </c>
      <c r="F25" s="73">
        <f>G25+H25+R25</f>
        <v>30</v>
      </c>
      <c r="G25" s="73">
        <v>0</v>
      </c>
      <c r="H25" s="73">
        <v>0</v>
      </c>
      <c r="I25" s="47">
        <v>30</v>
      </c>
      <c r="J25" s="47" t="s">
        <v>72</v>
      </c>
      <c r="K25" s="47" t="s">
        <v>19</v>
      </c>
      <c r="L25" s="47" t="s">
        <v>72</v>
      </c>
      <c r="M25" s="47">
        <v>220</v>
      </c>
      <c r="N25" s="73">
        <v>0</v>
      </c>
      <c r="O25" s="73" t="s">
        <v>58</v>
      </c>
      <c r="P25" s="47" t="s">
        <v>119</v>
      </c>
      <c r="Q25" s="47"/>
      <c r="R25" s="86">
        <v>30</v>
      </c>
    </row>
    <row r="26" spans="1:18">
      <c r="A26" s="47">
        <v>24</v>
      </c>
      <c r="B26" s="113" t="s">
        <v>74</v>
      </c>
      <c r="C26" s="117">
        <f>G26+H26+I26</f>
        <v>35</v>
      </c>
      <c r="D26" s="118">
        <v>21.3</v>
      </c>
      <c r="E26" s="118">
        <v>35</v>
      </c>
      <c r="F26" s="73">
        <f>G26+H26+R26</f>
        <v>35</v>
      </c>
      <c r="G26" s="73">
        <v>25</v>
      </c>
      <c r="H26" s="73">
        <v>0</v>
      </c>
      <c r="I26" s="47">
        <v>10</v>
      </c>
      <c r="J26" s="47" t="s">
        <v>75</v>
      </c>
      <c r="K26" s="47" t="s">
        <v>32</v>
      </c>
      <c r="L26" s="47" t="s">
        <v>75</v>
      </c>
      <c r="M26" s="47">
        <v>110</v>
      </c>
      <c r="N26" s="73">
        <f t="shared" si="0"/>
        <v>0</v>
      </c>
      <c r="O26" s="73" t="s">
        <v>37</v>
      </c>
      <c r="P26" s="81" t="s">
        <v>120</v>
      </c>
      <c r="Q26" s="47" t="s">
        <v>34</v>
      </c>
      <c r="R26" s="86">
        <v>10</v>
      </c>
    </row>
    <row r="27" ht="24" spans="1:18">
      <c r="A27" s="54">
        <v>25</v>
      </c>
      <c r="B27" s="128" t="s">
        <v>77</v>
      </c>
      <c r="C27" s="114">
        <f>G27+H27+I27</f>
        <v>0</v>
      </c>
      <c r="D27" s="115">
        <v>6</v>
      </c>
      <c r="E27" s="115">
        <v>0</v>
      </c>
      <c r="F27" s="76">
        <f>G27+H27+R27</f>
        <v>0</v>
      </c>
      <c r="G27" s="76">
        <v>0</v>
      </c>
      <c r="H27" s="76">
        <v>0</v>
      </c>
      <c r="I27" s="76">
        <v>0</v>
      </c>
      <c r="J27" s="54" t="s">
        <v>20</v>
      </c>
      <c r="K27" s="54" t="s">
        <v>20</v>
      </c>
      <c r="L27" s="54" t="s">
        <v>20</v>
      </c>
      <c r="M27" s="54" t="s">
        <v>20</v>
      </c>
      <c r="N27" s="76">
        <f t="shared" si="0"/>
        <v>0</v>
      </c>
      <c r="O27" s="76" t="s">
        <v>20</v>
      </c>
      <c r="P27" s="54" t="s">
        <v>20</v>
      </c>
      <c r="Q27" s="54"/>
      <c r="R27" s="86">
        <v>0</v>
      </c>
    </row>
    <row r="28" ht="36" spans="1:18">
      <c r="A28" s="49">
        <v>26</v>
      </c>
      <c r="B28" s="116" t="s">
        <v>79</v>
      </c>
      <c r="C28" s="117">
        <f>G28+H28+I28+I29</f>
        <v>15</v>
      </c>
      <c r="D28" s="118">
        <v>35</v>
      </c>
      <c r="E28" s="118">
        <v>35</v>
      </c>
      <c r="F28" s="133">
        <f>G28+H28+R28+R29</f>
        <v>35</v>
      </c>
      <c r="G28" s="75">
        <v>15</v>
      </c>
      <c r="H28" s="133">
        <v>0</v>
      </c>
      <c r="I28" s="75">
        <v>0</v>
      </c>
      <c r="J28" s="49" t="s">
        <v>80</v>
      </c>
      <c r="K28" s="49" t="s">
        <v>32</v>
      </c>
      <c r="L28" s="49" t="s">
        <v>121</v>
      </c>
      <c r="M28" s="49">
        <v>110</v>
      </c>
      <c r="N28" s="75">
        <f t="shared" si="0"/>
        <v>10</v>
      </c>
      <c r="O28" s="75" t="s">
        <v>21</v>
      </c>
      <c r="P28" s="49" t="s">
        <v>20</v>
      </c>
      <c r="Q28" s="49" t="s">
        <v>34</v>
      </c>
      <c r="R28" s="86">
        <v>10</v>
      </c>
    </row>
    <row r="29" spans="1:18">
      <c r="A29" s="49">
        <v>27</v>
      </c>
      <c r="B29" s="122"/>
      <c r="C29" s="125"/>
      <c r="D29" s="126"/>
      <c r="E29" s="126"/>
      <c r="F29" s="136"/>
      <c r="G29" s="75"/>
      <c r="H29" s="136"/>
      <c r="I29" s="75">
        <v>0</v>
      </c>
      <c r="J29" s="49" t="s">
        <v>81</v>
      </c>
      <c r="K29" s="49" t="s">
        <v>32</v>
      </c>
      <c r="L29" s="49" t="s">
        <v>122</v>
      </c>
      <c r="M29" s="49">
        <v>110</v>
      </c>
      <c r="N29" s="75">
        <f t="shared" si="0"/>
        <v>10</v>
      </c>
      <c r="O29" s="75" t="s">
        <v>58</v>
      </c>
      <c r="P29" s="49" t="s">
        <v>20</v>
      </c>
      <c r="Q29" s="49" t="s">
        <v>34</v>
      </c>
      <c r="R29" s="86">
        <v>10</v>
      </c>
    </row>
    <row r="30" ht="24" spans="1:18">
      <c r="A30" s="47">
        <v>28</v>
      </c>
      <c r="B30" s="113" t="s">
        <v>82</v>
      </c>
      <c r="C30" s="114">
        <f>G30+H30+I30</f>
        <v>32.75</v>
      </c>
      <c r="D30" s="115">
        <v>41</v>
      </c>
      <c r="E30" s="137">
        <v>32.75</v>
      </c>
      <c r="F30" s="73">
        <f>G30+H30+R30</f>
        <v>32.75</v>
      </c>
      <c r="G30" s="73">
        <f>9-1.25</f>
        <v>7.75</v>
      </c>
      <c r="H30" s="73">
        <v>0</v>
      </c>
      <c r="I30" s="47">
        <v>25</v>
      </c>
      <c r="J30" s="47" t="s">
        <v>83</v>
      </c>
      <c r="K30" s="47" t="s">
        <v>32</v>
      </c>
      <c r="L30" s="47" t="s">
        <v>83</v>
      </c>
      <c r="M30" s="47" t="s">
        <v>123</v>
      </c>
      <c r="N30" s="73">
        <f t="shared" si="0"/>
        <v>0</v>
      </c>
      <c r="O30" s="73" t="s">
        <v>21</v>
      </c>
      <c r="P30" s="81" t="s">
        <v>124</v>
      </c>
      <c r="Q30" s="47" t="s">
        <v>34</v>
      </c>
      <c r="R30" s="86">
        <v>25</v>
      </c>
    </row>
    <row r="31" spans="1:18">
      <c r="A31" s="49">
        <v>29</v>
      </c>
      <c r="B31" s="127" t="s">
        <v>85</v>
      </c>
      <c r="C31" s="114">
        <f>G31+H31+I31</f>
        <v>3.75</v>
      </c>
      <c r="D31" s="115">
        <v>11</v>
      </c>
      <c r="E31" s="137">
        <v>13.75</v>
      </c>
      <c r="F31" s="75">
        <f>G31+H31+R31</f>
        <v>13.75</v>
      </c>
      <c r="G31" s="75">
        <v>3.75</v>
      </c>
      <c r="H31" s="75">
        <v>0</v>
      </c>
      <c r="I31" s="75">
        <v>0</v>
      </c>
      <c r="J31" s="49" t="s">
        <v>86</v>
      </c>
      <c r="K31" s="49" t="s">
        <v>32</v>
      </c>
      <c r="L31" s="49" t="s">
        <v>86</v>
      </c>
      <c r="M31" s="49">
        <v>110</v>
      </c>
      <c r="N31" s="75">
        <f t="shared" si="0"/>
        <v>10</v>
      </c>
      <c r="O31" s="75" t="s">
        <v>58</v>
      </c>
      <c r="P31" s="49" t="s">
        <v>20</v>
      </c>
      <c r="Q31" s="49" t="s">
        <v>34</v>
      </c>
      <c r="R31" s="86">
        <v>10</v>
      </c>
    </row>
    <row r="32" spans="1:18">
      <c r="A32" s="55">
        <v>30</v>
      </c>
      <c r="B32" s="129" t="s">
        <v>88</v>
      </c>
      <c r="C32" s="114">
        <f>G32+H32+I32</f>
        <v>25.5</v>
      </c>
      <c r="D32" s="115">
        <v>13.3</v>
      </c>
      <c r="E32" s="141">
        <v>25.5</v>
      </c>
      <c r="F32" s="80">
        <f>G32+H32+R32</f>
        <v>25.5</v>
      </c>
      <c r="G32" s="80">
        <v>5.5</v>
      </c>
      <c r="H32" s="80">
        <v>0</v>
      </c>
      <c r="I32" s="55">
        <v>20</v>
      </c>
      <c r="J32" s="55" t="s">
        <v>89</v>
      </c>
      <c r="K32" s="55" t="s">
        <v>32</v>
      </c>
      <c r="L32" s="55" t="s">
        <v>89</v>
      </c>
      <c r="M32" s="55">
        <v>220</v>
      </c>
      <c r="N32" s="80">
        <f t="shared" si="0"/>
        <v>0</v>
      </c>
      <c r="O32" s="80" t="s">
        <v>37</v>
      </c>
      <c r="P32" s="55" t="s">
        <v>125</v>
      </c>
      <c r="Q32" s="55" t="s">
        <v>34</v>
      </c>
      <c r="R32" s="86">
        <v>20</v>
      </c>
    </row>
    <row r="33" ht="72" spans="1:18">
      <c r="A33" s="55">
        <v>31</v>
      </c>
      <c r="B33" s="130" t="s">
        <v>91</v>
      </c>
      <c r="C33" s="48">
        <f t="shared" ref="C33:I33" si="1">SUM(C3:C32)</f>
        <v>435</v>
      </c>
      <c r="D33" s="48">
        <f t="shared" si="1"/>
        <v>550</v>
      </c>
      <c r="E33" s="48">
        <f t="shared" si="1"/>
        <v>555</v>
      </c>
      <c r="F33" s="80">
        <f t="shared" si="1"/>
        <v>555</v>
      </c>
      <c r="G33" s="80">
        <f t="shared" si="1"/>
        <v>142</v>
      </c>
      <c r="H33" s="80">
        <f t="shared" si="1"/>
        <v>17</v>
      </c>
      <c r="I33" s="80">
        <f t="shared" si="1"/>
        <v>276</v>
      </c>
      <c r="J33" s="70" t="s">
        <v>20</v>
      </c>
      <c r="K33" s="70" t="s">
        <v>20</v>
      </c>
      <c r="L33" s="70" t="s">
        <v>20</v>
      </c>
      <c r="M33" s="79" t="s">
        <v>126</v>
      </c>
      <c r="N33" s="80">
        <f>SUM(N3:N32)</f>
        <v>120</v>
      </c>
      <c r="O33" s="80" t="s">
        <v>20</v>
      </c>
      <c r="P33" s="55" t="s">
        <v>20</v>
      </c>
      <c r="Q33" s="55" t="s">
        <v>93</v>
      </c>
      <c r="R33" s="86">
        <f>SUM(R3:R32)</f>
        <v>396</v>
      </c>
    </row>
  </sheetData>
  <autoFilter ref="A2:U33">
    <extLst/>
  </autoFilter>
  <mergeCells count="43">
    <mergeCell ref="A1:R1"/>
    <mergeCell ref="B4:B9"/>
    <mergeCell ref="B11:B12"/>
    <mergeCell ref="B13:B15"/>
    <mergeCell ref="B16:B17"/>
    <mergeCell ref="B21:B23"/>
    <mergeCell ref="B28:B29"/>
    <mergeCell ref="C4:C9"/>
    <mergeCell ref="C11:C12"/>
    <mergeCell ref="C13:C15"/>
    <mergeCell ref="C16:C17"/>
    <mergeCell ref="C21:C23"/>
    <mergeCell ref="C28:C29"/>
    <mergeCell ref="D4:D9"/>
    <mergeCell ref="D11:D12"/>
    <mergeCell ref="D13:D15"/>
    <mergeCell ref="D16:D17"/>
    <mergeCell ref="D21:D23"/>
    <mergeCell ref="D28:D29"/>
    <mergeCell ref="E4:E9"/>
    <mergeCell ref="E11:E12"/>
    <mergeCell ref="E13:E15"/>
    <mergeCell ref="E16:E17"/>
    <mergeCell ref="E21:E23"/>
    <mergeCell ref="E28:E29"/>
    <mergeCell ref="F4:F9"/>
    <mergeCell ref="F11:F12"/>
    <mergeCell ref="F13:F15"/>
    <mergeCell ref="F16:F17"/>
    <mergeCell ref="F21:F23"/>
    <mergeCell ref="F28:F29"/>
    <mergeCell ref="G4:G9"/>
    <mergeCell ref="G11:G12"/>
    <mergeCell ref="G13:G15"/>
    <mergeCell ref="G16:G17"/>
    <mergeCell ref="G21:G23"/>
    <mergeCell ref="G28:G29"/>
    <mergeCell ref="H4:H9"/>
    <mergeCell ref="H11:H12"/>
    <mergeCell ref="H13:H15"/>
    <mergeCell ref="H16:H17"/>
    <mergeCell ref="H21:H23"/>
    <mergeCell ref="H28:H29"/>
  </mergeCells>
  <pageMargins left="0.75" right="0.75" top="1" bottom="1" header="0.5" footer="0.5"/>
  <pageSetup paperSize="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K24"/>
  <sheetViews>
    <sheetView tabSelected="1" workbookViewId="0">
      <pane ySplit="4" topLeftCell="A5" activePane="bottomLeft" state="frozen"/>
      <selection/>
      <selection pane="bottomLeft" activeCell="E6" sqref="E6"/>
    </sheetView>
  </sheetViews>
  <sheetFormatPr defaultColWidth="9" defaultRowHeight="13.5"/>
  <cols>
    <col min="1" max="1" width="5.08333333333333" style="38" customWidth="true"/>
    <col min="2" max="2" width="9.16666666666667" style="38" customWidth="true"/>
    <col min="3" max="6" width="17.75" style="38" customWidth="true"/>
    <col min="7" max="7" width="10.5666666666667" style="38" customWidth="true"/>
    <col min="8" max="8" width="74.75" style="38" customWidth="true"/>
    <col min="9" max="9" width="7.60833333333333" style="38" customWidth="true"/>
    <col min="10" max="10" width="11.7833333333333" style="37" customWidth="true"/>
    <col min="11" max="16384" width="9" style="37"/>
  </cols>
  <sheetData>
    <row r="1" ht="18.75" spans="1:9">
      <c r="A1" s="94" t="s">
        <v>127</v>
      </c>
      <c r="B1" s="95"/>
      <c r="C1" s="95"/>
      <c r="D1" s="95"/>
      <c r="E1" s="95"/>
      <c r="F1" s="95"/>
      <c r="G1" s="95"/>
      <c r="H1" s="95"/>
      <c r="I1" s="95"/>
    </row>
    <row r="2" ht="23" customHeight="true" spans="1:9">
      <c r="A2" s="96" t="s">
        <v>128</v>
      </c>
      <c r="B2" s="97"/>
      <c r="C2" s="97"/>
      <c r="D2" s="97"/>
      <c r="E2" s="97"/>
      <c r="F2" s="97"/>
      <c r="G2" s="97"/>
      <c r="H2" s="97"/>
      <c r="I2" s="107"/>
    </row>
    <row r="3" s="36" customFormat="true" ht="22" customHeight="true" spans="1:9">
      <c r="A3" s="98" t="s">
        <v>129</v>
      </c>
      <c r="B3" s="98" t="s">
        <v>130</v>
      </c>
      <c r="C3" s="46" t="s">
        <v>131</v>
      </c>
      <c r="D3" s="46" t="s">
        <v>132</v>
      </c>
      <c r="E3" s="46" t="s">
        <v>133</v>
      </c>
      <c r="F3" s="84" t="s">
        <v>134</v>
      </c>
      <c r="G3" s="103" t="s">
        <v>135</v>
      </c>
      <c r="H3" s="103"/>
      <c r="I3" s="98" t="s">
        <v>136</v>
      </c>
    </row>
    <row r="4" s="36" customFormat="true" ht="30" customHeight="true" spans="1:9">
      <c r="A4" s="98"/>
      <c r="B4" s="98"/>
      <c r="C4" s="98"/>
      <c r="D4" s="98"/>
      <c r="E4" s="98"/>
      <c r="F4" s="103"/>
      <c r="G4" s="84" t="s">
        <v>137</v>
      </c>
      <c r="H4" s="103" t="s">
        <v>138</v>
      </c>
      <c r="I4" s="98"/>
    </row>
    <row r="5" s="93" customFormat="true" ht="44" customHeight="true" spans="1:9">
      <c r="A5" s="99">
        <v>1</v>
      </c>
      <c r="B5" s="99" t="s">
        <v>139</v>
      </c>
      <c r="C5" s="100">
        <v>62.5</v>
      </c>
      <c r="D5" s="100">
        <v>2.5</v>
      </c>
      <c r="E5" s="100">
        <v>30</v>
      </c>
      <c r="F5" s="100">
        <v>30</v>
      </c>
      <c r="G5" s="103">
        <v>20</v>
      </c>
      <c r="H5" s="100" t="s">
        <v>140</v>
      </c>
      <c r="I5" s="108" t="str">
        <f>IF(G5&gt;0,"良好",IF(E5&gt;0,"已满","受限"))</f>
        <v>良好</v>
      </c>
    </row>
    <row r="6" customFormat="true" ht="29" customHeight="true" spans="1:11">
      <c r="A6" s="99">
        <v>2</v>
      </c>
      <c r="B6" s="99" t="s">
        <v>141</v>
      </c>
      <c r="C6" s="100">
        <v>32.5</v>
      </c>
      <c r="D6" s="100">
        <f>5+2.5</f>
        <v>7.5</v>
      </c>
      <c r="E6" s="100">
        <v>20</v>
      </c>
      <c r="F6" s="100">
        <v>5</v>
      </c>
      <c r="G6" s="103">
        <v>5</v>
      </c>
      <c r="H6" s="100" t="s">
        <v>142</v>
      </c>
      <c r="I6" s="108" t="str">
        <f t="shared" ref="I6:I22" si="0">IF(G6&gt;0,"良好",IF(E6&gt;0,"已满","受限"))</f>
        <v>良好</v>
      </c>
      <c r="J6" s="93"/>
      <c r="K6" s="93"/>
    </row>
    <row r="7" customFormat="true" ht="33" customHeight="true" spans="1:11">
      <c r="A7" s="99">
        <v>3</v>
      </c>
      <c r="B7" s="99" t="s">
        <v>143</v>
      </c>
      <c r="C7" s="100">
        <v>34.25</v>
      </c>
      <c r="D7" s="100">
        <f>9.25</f>
        <v>9.25</v>
      </c>
      <c r="E7" s="100">
        <v>20</v>
      </c>
      <c r="F7" s="100">
        <v>5</v>
      </c>
      <c r="G7" s="103">
        <v>5</v>
      </c>
      <c r="H7" s="100" t="s">
        <v>144</v>
      </c>
      <c r="I7" s="108" t="str">
        <f t="shared" si="0"/>
        <v>良好</v>
      </c>
      <c r="J7" s="93"/>
      <c r="K7" s="93"/>
    </row>
    <row r="8" customFormat="true" ht="24" customHeight="true" spans="1:11">
      <c r="A8" s="99">
        <v>4</v>
      </c>
      <c r="B8" s="99" t="s">
        <v>145</v>
      </c>
      <c r="C8" s="100">
        <v>102</v>
      </c>
      <c r="D8" s="100">
        <v>54</v>
      </c>
      <c r="E8" s="100">
        <v>38</v>
      </c>
      <c r="F8" s="100">
        <v>10</v>
      </c>
      <c r="G8" s="103">
        <v>10</v>
      </c>
      <c r="H8" s="100" t="s">
        <v>146</v>
      </c>
      <c r="I8" s="108" t="str">
        <f t="shared" si="0"/>
        <v>良好</v>
      </c>
      <c r="J8" s="93"/>
      <c r="K8" s="93"/>
    </row>
    <row r="9" customFormat="true" ht="39" customHeight="true" spans="1:11">
      <c r="A9" s="99">
        <v>5</v>
      </c>
      <c r="B9" s="99" t="s">
        <v>147</v>
      </c>
      <c r="C9" s="100">
        <v>65.5</v>
      </c>
      <c r="D9" s="100">
        <v>12.5</v>
      </c>
      <c r="E9" s="100">
        <v>33</v>
      </c>
      <c r="F9" s="100">
        <v>20</v>
      </c>
      <c r="G9" s="103">
        <v>20</v>
      </c>
      <c r="H9" s="100" t="s">
        <v>148</v>
      </c>
      <c r="I9" s="108" t="str">
        <f t="shared" si="0"/>
        <v>良好</v>
      </c>
      <c r="J9" s="93"/>
      <c r="K9" s="93"/>
    </row>
    <row r="10" customFormat="true" ht="29" customHeight="true" spans="1:11">
      <c r="A10" s="99">
        <v>6</v>
      </c>
      <c r="B10" s="99" t="s">
        <v>149</v>
      </c>
      <c r="C10" s="100">
        <v>47.5</v>
      </c>
      <c r="D10" s="100">
        <v>2.5</v>
      </c>
      <c r="E10" s="100">
        <v>20</v>
      </c>
      <c r="F10" s="100">
        <v>25</v>
      </c>
      <c r="G10" s="103">
        <v>10</v>
      </c>
      <c r="H10" s="100" t="s">
        <v>150</v>
      </c>
      <c r="I10" s="108" t="str">
        <f t="shared" si="0"/>
        <v>良好</v>
      </c>
      <c r="J10" s="93"/>
      <c r="K10" s="93"/>
    </row>
    <row r="11" customFormat="true" ht="27" customHeight="true" spans="1:11">
      <c r="A11" s="99">
        <v>7</v>
      </c>
      <c r="B11" s="99" t="s">
        <v>151</v>
      </c>
      <c r="C11" s="100">
        <v>15</v>
      </c>
      <c r="D11" s="100">
        <v>0</v>
      </c>
      <c r="E11" s="100">
        <v>0</v>
      </c>
      <c r="F11" s="100">
        <v>15</v>
      </c>
      <c r="G11" s="103">
        <v>5</v>
      </c>
      <c r="H11" s="100" t="s">
        <v>152</v>
      </c>
      <c r="I11" s="108" t="str">
        <f t="shared" si="0"/>
        <v>良好</v>
      </c>
      <c r="J11" s="93"/>
      <c r="K11" s="93"/>
    </row>
    <row r="12" customFormat="true" ht="27" customHeight="true" spans="1:11">
      <c r="A12" s="99">
        <v>8</v>
      </c>
      <c r="B12" s="99" t="s">
        <v>153</v>
      </c>
      <c r="C12" s="100">
        <v>47.25</v>
      </c>
      <c r="D12" s="100">
        <f>7.25</f>
        <v>7.25</v>
      </c>
      <c r="E12" s="100">
        <v>30</v>
      </c>
      <c r="F12" s="100">
        <v>10</v>
      </c>
      <c r="G12" s="103">
        <v>10</v>
      </c>
      <c r="H12" s="100" t="s">
        <v>154</v>
      </c>
      <c r="I12" s="108" t="str">
        <f t="shared" si="0"/>
        <v>良好</v>
      </c>
      <c r="J12" s="93"/>
      <c r="K12" s="93"/>
    </row>
    <row r="13" customFormat="true" ht="30" customHeight="true" spans="1:11">
      <c r="A13" s="99">
        <v>9</v>
      </c>
      <c r="B13" s="99" t="s">
        <v>155</v>
      </c>
      <c r="C13" s="100">
        <v>16.5</v>
      </c>
      <c r="D13" s="100">
        <v>6.5</v>
      </c>
      <c r="E13" s="100">
        <v>0</v>
      </c>
      <c r="F13" s="100">
        <v>10</v>
      </c>
      <c r="G13" s="103">
        <v>10</v>
      </c>
      <c r="H13" s="100" t="s">
        <v>156</v>
      </c>
      <c r="I13" s="108" t="str">
        <f t="shared" si="0"/>
        <v>良好</v>
      </c>
      <c r="J13" s="93"/>
      <c r="K13" s="93"/>
    </row>
    <row r="14" customFormat="true" ht="44" customHeight="true" spans="1:11">
      <c r="A14" s="99">
        <v>10</v>
      </c>
      <c r="B14" s="99" t="s">
        <v>157</v>
      </c>
      <c r="C14" s="100">
        <v>32</v>
      </c>
      <c r="D14" s="100">
        <v>2</v>
      </c>
      <c r="E14" s="100">
        <v>0</v>
      </c>
      <c r="F14" s="100">
        <v>30</v>
      </c>
      <c r="G14" s="103">
        <v>30</v>
      </c>
      <c r="H14" s="100" t="s">
        <v>158</v>
      </c>
      <c r="I14" s="108" t="str">
        <f t="shared" si="0"/>
        <v>良好</v>
      </c>
      <c r="J14" s="93"/>
      <c r="K14" s="93"/>
    </row>
    <row r="15" customFormat="true" ht="26" customHeight="true" spans="1:11">
      <c r="A15" s="99">
        <v>11</v>
      </c>
      <c r="B15" s="99" t="s">
        <v>159</v>
      </c>
      <c r="C15" s="100">
        <v>10</v>
      </c>
      <c r="D15" s="100">
        <v>0</v>
      </c>
      <c r="E15" s="100">
        <v>0</v>
      </c>
      <c r="F15" s="100">
        <v>10</v>
      </c>
      <c r="G15" s="103">
        <v>10</v>
      </c>
      <c r="H15" s="100" t="s">
        <v>160</v>
      </c>
      <c r="I15" s="108" t="str">
        <f t="shared" si="0"/>
        <v>良好</v>
      </c>
      <c r="J15" s="93"/>
      <c r="K15" s="93"/>
    </row>
    <row r="16" customFormat="true" ht="24" customHeight="true" spans="1:11">
      <c r="A16" s="99">
        <v>12</v>
      </c>
      <c r="B16" s="99" t="s">
        <v>161</v>
      </c>
      <c r="C16" s="100">
        <v>30</v>
      </c>
      <c r="D16" s="100">
        <v>0</v>
      </c>
      <c r="E16" s="100">
        <v>30</v>
      </c>
      <c r="F16" s="100">
        <v>0</v>
      </c>
      <c r="G16" s="103">
        <v>0</v>
      </c>
      <c r="H16" s="104" t="s">
        <v>162</v>
      </c>
      <c r="I16" s="109" t="str">
        <f t="shared" si="0"/>
        <v>已满</v>
      </c>
      <c r="J16" s="93"/>
      <c r="K16" s="93"/>
    </row>
    <row r="17" customFormat="true" ht="23" customHeight="true" spans="1:11">
      <c r="A17" s="99">
        <v>13</v>
      </c>
      <c r="B17" s="99" t="s">
        <v>163</v>
      </c>
      <c r="C17" s="100">
        <v>45</v>
      </c>
      <c r="D17" s="100">
        <v>25</v>
      </c>
      <c r="E17" s="100">
        <v>10</v>
      </c>
      <c r="F17" s="100">
        <v>10</v>
      </c>
      <c r="G17" s="103">
        <v>10</v>
      </c>
      <c r="H17" s="100" t="s">
        <v>164</v>
      </c>
      <c r="I17" s="108" t="str">
        <f t="shared" si="0"/>
        <v>良好</v>
      </c>
      <c r="J17" s="93"/>
      <c r="K17" s="93"/>
    </row>
    <row r="18" customFormat="true" ht="21" customHeight="true" spans="1:11">
      <c r="A18" s="99">
        <v>14</v>
      </c>
      <c r="B18" s="99" t="s">
        <v>165</v>
      </c>
      <c r="C18" s="100">
        <v>5</v>
      </c>
      <c r="D18" s="100">
        <v>0</v>
      </c>
      <c r="E18" s="100">
        <v>0</v>
      </c>
      <c r="F18" s="100">
        <v>5</v>
      </c>
      <c r="G18" s="103">
        <v>5</v>
      </c>
      <c r="H18" s="100" t="s">
        <v>166</v>
      </c>
      <c r="I18" s="108" t="str">
        <f t="shared" si="0"/>
        <v>良好</v>
      </c>
      <c r="J18" s="93"/>
      <c r="K18" s="93"/>
    </row>
    <row r="19" customFormat="true" ht="24" customHeight="true" spans="1:11">
      <c r="A19" s="99">
        <v>15</v>
      </c>
      <c r="B19" s="99" t="s">
        <v>167</v>
      </c>
      <c r="C19" s="100">
        <v>25</v>
      </c>
      <c r="D19" s="100">
        <v>15</v>
      </c>
      <c r="E19" s="105">
        <v>0</v>
      </c>
      <c r="F19" s="105">
        <v>10</v>
      </c>
      <c r="G19" s="106">
        <v>10</v>
      </c>
      <c r="H19" s="105" t="s">
        <v>168</v>
      </c>
      <c r="I19" s="108" t="str">
        <f t="shared" si="0"/>
        <v>良好</v>
      </c>
      <c r="J19" s="93"/>
      <c r="K19" s="93"/>
    </row>
    <row r="20" customFormat="true" ht="24" customHeight="true" spans="1:11">
      <c r="A20" s="99">
        <v>16</v>
      </c>
      <c r="B20" s="99" t="s">
        <v>169</v>
      </c>
      <c r="C20" s="100">
        <v>41.5</v>
      </c>
      <c r="D20" s="100">
        <v>6.5</v>
      </c>
      <c r="E20" s="105">
        <v>25</v>
      </c>
      <c r="F20" s="105">
        <v>10</v>
      </c>
      <c r="G20" s="106">
        <v>10</v>
      </c>
      <c r="H20" s="100" t="s">
        <v>170</v>
      </c>
      <c r="I20" s="108" t="str">
        <f t="shared" si="0"/>
        <v>良好</v>
      </c>
      <c r="J20" s="93"/>
      <c r="K20" s="93"/>
    </row>
    <row r="21" customFormat="true" ht="24" customHeight="true" spans="1:11">
      <c r="A21" s="99">
        <v>17</v>
      </c>
      <c r="B21" s="99" t="s">
        <v>171</v>
      </c>
      <c r="C21" s="100">
        <v>13.75</v>
      </c>
      <c r="D21" s="100">
        <v>3.75</v>
      </c>
      <c r="E21" s="105">
        <v>0</v>
      </c>
      <c r="F21" s="105">
        <v>10</v>
      </c>
      <c r="G21" s="106">
        <v>10</v>
      </c>
      <c r="H21" s="105" t="s">
        <v>172</v>
      </c>
      <c r="I21" s="108" t="str">
        <f t="shared" si="0"/>
        <v>良好</v>
      </c>
      <c r="J21" s="93"/>
      <c r="K21" s="93"/>
    </row>
    <row r="22" customFormat="true" ht="23" customHeight="true" spans="1:11">
      <c r="A22" s="99">
        <v>18</v>
      </c>
      <c r="B22" s="99" t="s">
        <v>173</v>
      </c>
      <c r="C22" s="100">
        <v>25.5</v>
      </c>
      <c r="D22" s="99">
        <v>5.5</v>
      </c>
      <c r="E22" s="105">
        <v>20</v>
      </c>
      <c r="F22" s="105">
        <v>0</v>
      </c>
      <c r="G22" s="106">
        <v>0</v>
      </c>
      <c r="H22" s="105" t="s">
        <v>174</v>
      </c>
      <c r="I22" s="109" t="str">
        <f t="shared" si="0"/>
        <v>已满</v>
      </c>
      <c r="J22" s="93"/>
      <c r="K22" s="93"/>
    </row>
    <row r="23" customFormat="true" ht="24" customHeight="true" spans="1:9">
      <c r="A23" s="98">
        <v>19</v>
      </c>
      <c r="B23" s="46" t="s">
        <v>91</v>
      </c>
      <c r="C23" s="98">
        <f>SUM(C5:C22)</f>
        <v>650.75</v>
      </c>
      <c r="D23" s="98">
        <f>SUM(D5:D22)</f>
        <v>159.75</v>
      </c>
      <c r="E23" s="98">
        <f>SUM(E5:E22)</f>
        <v>276</v>
      </c>
      <c r="F23" s="98">
        <f>SUM(F5:F22)</f>
        <v>215</v>
      </c>
      <c r="G23" s="103">
        <f>SUM(G5:G22)</f>
        <v>180</v>
      </c>
      <c r="H23" s="98" t="s">
        <v>20</v>
      </c>
      <c r="I23" s="98" t="s">
        <v>20</v>
      </c>
    </row>
    <row r="24" ht="153" customHeight="true" spans="1:9">
      <c r="A24" s="101" t="s">
        <v>175</v>
      </c>
      <c r="B24" s="102"/>
      <c r="C24" s="102"/>
      <c r="D24" s="102"/>
      <c r="E24" s="102"/>
      <c r="F24" s="102"/>
      <c r="G24" s="102"/>
      <c r="H24" s="102"/>
      <c r="I24" s="102"/>
    </row>
  </sheetData>
  <mergeCells count="11">
    <mergeCell ref="A1:I1"/>
    <mergeCell ref="A2:I2"/>
    <mergeCell ref="G3:H3"/>
    <mergeCell ref="A24:I24"/>
    <mergeCell ref="A3:A4"/>
    <mergeCell ref="B3:B4"/>
    <mergeCell ref="C3:C4"/>
    <mergeCell ref="D3:D4"/>
    <mergeCell ref="E3:E4"/>
    <mergeCell ref="F3:F4"/>
    <mergeCell ref="I3:I4"/>
  </mergeCells>
  <printOptions horizontalCentered="true"/>
  <pageMargins left="0.236111111111111" right="0.118055555555556" top="0.314583333333333" bottom="0.511805555555556" header="0.5" footer="0.236111111111111"/>
  <pageSetup paperSize="8"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V38"/>
  <sheetViews>
    <sheetView zoomScale="130" zoomScaleNormal="130" workbookViewId="0">
      <pane ySplit="2" topLeftCell="A3" activePane="bottomLeft" state="frozen"/>
      <selection/>
      <selection pane="bottomLeft" activeCell="O12" sqref="O12"/>
    </sheetView>
  </sheetViews>
  <sheetFormatPr defaultColWidth="9" defaultRowHeight="13.5"/>
  <cols>
    <col min="1" max="1" width="5.08333333333333" style="37" customWidth="true"/>
    <col min="2" max="2" width="5.08333333333333" style="38" hidden="true" customWidth="true"/>
    <col min="3" max="3" width="6.88333333333333" style="37" customWidth="true"/>
    <col min="4" max="4" width="5.19166666666667" style="38" customWidth="true"/>
    <col min="5" max="5" width="4.51666666666667" style="39" customWidth="true"/>
    <col min="6" max="6" width="5.56666666666667" style="40" customWidth="true"/>
    <col min="7" max="7" width="5.09166666666667" style="38" hidden="true" customWidth="true"/>
    <col min="8" max="8" width="7.88333333333333" style="38" customWidth="true"/>
    <col min="9" max="9" width="6.91666666666667" style="38" customWidth="true"/>
    <col min="10" max="10" width="7.3" style="38" customWidth="true"/>
    <col min="11" max="11" width="13.45" style="37" customWidth="true"/>
    <col min="12" max="12" width="18.075" style="37" customWidth="true"/>
    <col min="13" max="13" width="7.88333333333333" style="38" customWidth="true"/>
    <col min="14" max="14" width="14.225" style="37" customWidth="true"/>
    <col min="15" max="15" width="7.59166666666667" style="37" customWidth="true"/>
    <col min="16" max="16" width="7.01666666666667" style="37" customWidth="true"/>
    <col min="17" max="17" width="7.98333333333333" style="38" customWidth="true"/>
    <col min="18" max="18" width="7.88333333333333" style="38" customWidth="true"/>
    <col min="19" max="19" width="22.1083333333333" style="41" customWidth="true"/>
    <col min="20" max="20" width="8.93333333333333" style="41" customWidth="true"/>
    <col min="21" max="21" width="42.1166666666667" style="38" customWidth="true"/>
    <col min="22" max="22" width="9.425" style="37" hidden="true" customWidth="true"/>
    <col min="26" max="26" width="11.7833333333333" style="37" customWidth="true"/>
    <col min="27" max="16384" width="9" style="37"/>
  </cols>
  <sheetData>
    <row r="1" ht="22.5" spans="1:22">
      <c r="A1" s="42" t="s">
        <v>176</v>
      </c>
      <c r="B1" s="43"/>
      <c r="C1" s="44"/>
      <c r="D1" s="44"/>
      <c r="E1" s="44"/>
      <c r="F1" s="44"/>
      <c r="G1" s="44"/>
      <c r="H1" s="44"/>
      <c r="I1" s="44"/>
      <c r="J1" s="44"/>
      <c r="K1" s="44"/>
      <c r="L1" s="44"/>
      <c r="M1" s="44"/>
      <c r="N1" s="44"/>
      <c r="O1" s="44"/>
      <c r="P1" s="44"/>
      <c r="Q1" s="44"/>
      <c r="R1" s="44"/>
      <c r="S1" s="44"/>
      <c r="T1" s="44"/>
      <c r="U1" s="44"/>
      <c r="V1" s="83"/>
    </row>
    <row r="2" s="36" customFormat="true" ht="60" spans="1:22">
      <c r="A2" s="45" t="s">
        <v>1</v>
      </c>
      <c r="B2" s="46" t="s">
        <v>1</v>
      </c>
      <c r="C2" s="45" t="s">
        <v>3</v>
      </c>
      <c r="D2" s="46" t="s">
        <v>177</v>
      </c>
      <c r="E2" s="56" t="s">
        <v>178</v>
      </c>
      <c r="F2" s="57" t="s">
        <v>179</v>
      </c>
      <c r="G2" s="46" t="s">
        <v>180</v>
      </c>
      <c r="H2" s="58" t="s">
        <v>99</v>
      </c>
      <c r="I2" s="58" t="s">
        <v>100</v>
      </c>
      <c r="J2" s="46" t="s">
        <v>101</v>
      </c>
      <c r="K2" s="45" t="s">
        <v>102</v>
      </c>
      <c r="L2" s="45" t="s">
        <v>7</v>
      </c>
      <c r="M2" s="46" t="s">
        <v>181</v>
      </c>
      <c r="N2" s="71" t="s">
        <v>103</v>
      </c>
      <c r="O2" s="71" t="s">
        <v>104</v>
      </c>
      <c r="P2" s="71" t="s">
        <v>182</v>
      </c>
      <c r="Q2" s="46" t="s">
        <v>183</v>
      </c>
      <c r="R2" s="45" t="s">
        <v>13</v>
      </c>
      <c r="S2" s="71" t="s">
        <v>106</v>
      </c>
      <c r="T2" s="45" t="s">
        <v>14</v>
      </c>
      <c r="U2" s="46" t="s">
        <v>15</v>
      </c>
      <c r="V2" s="84" t="s">
        <v>108</v>
      </c>
    </row>
    <row r="3" ht="24" spans="1:22">
      <c r="A3" s="47">
        <v>1</v>
      </c>
      <c r="B3" s="48">
        <v>1</v>
      </c>
      <c r="C3" s="47" t="s">
        <v>17</v>
      </c>
      <c r="D3" s="48">
        <f>H3+I3+J3</f>
        <v>25</v>
      </c>
      <c r="E3" s="59">
        <v>43.2</v>
      </c>
      <c r="F3" s="59">
        <v>25</v>
      </c>
      <c r="G3" s="60">
        <f>H3+I3+V3</f>
        <v>25</v>
      </c>
      <c r="H3" s="48">
        <v>5</v>
      </c>
      <c r="I3" s="60">
        <v>0</v>
      </c>
      <c r="J3" s="48">
        <v>20</v>
      </c>
      <c r="K3" s="47" t="s">
        <v>18</v>
      </c>
      <c r="L3" s="47" t="s">
        <v>19</v>
      </c>
      <c r="M3" s="48" t="s">
        <v>184</v>
      </c>
      <c r="N3" s="47" t="s">
        <v>18</v>
      </c>
      <c r="O3" s="72">
        <v>220</v>
      </c>
      <c r="P3" s="73">
        <f>V3-J3</f>
        <v>0</v>
      </c>
      <c r="Q3" s="60">
        <f>V3-J3</f>
        <v>0</v>
      </c>
      <c r="R3" s="73" t="s">
        <v>37</v>
      </c>
      <c r="S3" s="81" t="s">
        <v>109</v>
      </c>
      <c r="T3" s="47" t="s">
        <v>20</v>
      </c>
      <c r="U3" s="85" t="s">
        <v>185</v>
      </c>
      <c r="V3" s="86">
        <v>20</v>
      </c>
    </row>
    <row r="4" spans="1:22">
      <c r="A4" s="49">
        <v>2</v>
      </c>
      <c r="B4" s="48">
        <v>2</v>
      </c>
      <c r="C4" s="49" t="s">
        <v>23</v>
      </c>
      <c r="D4" s="48">
        <f>H4+I4+J4+J5+J6+J7+J8+J9+J10</f>
        <v>32.5</v>
      </c>
      <c r="E4" s="59">
        <v>110.1</v>
      </c>
      <c r="F4" s="61">
        <v>67.5</v>
      </c>
      <c r="G4" s="60">
        <f>H4+I4+V4+V5+V7+V8+V9+V10+V6</f>
        <v>72.5</v>
      </c>
      <c r="H4" s="60">
        <v>2.5</v>
      </c>
      <c r="I4" s="60">
        <v>0</v>
      </c>
      <c r="J4" s="60">
        <v>0</v>
      </c>
      <c r="K4" s="49" t="s">
        <v>24</v>
      </c>
      <c r="L4" s="49" t="s">
        <v>19</v>
      </c>
      <c r="M4" s="48" t="s">
        <v>184</v>
      </c>
      <c r="N4" s="49" t="s">
        <v>24</v>
      </c>
      <c r="O4" s="74">
        <v>110</v>
      </c>
      <c r="P4" s="75">
        <f>V4-J4</f>
        <v>10</v>
      </c>
      <c r="Q4" s="60">
        <f>V4-J4</f>
        <v>10</v>
      </c>
      <c r="R4" s="75" t="s">
        <v>37</v>
      </c>
      <c r="S4" s="49" t="s">
        <v>20</v>
      </c>
      <c r="T4" s="49" t="s">
        <v>20</v>
      </c>
      <c r="U4" s="85"/>
      <c r="V4" s="86">
        <v>10</v>
      </c>
    </row>
    <row r="5" spans="1:22">
      <c r="A5" s="49">
        <v>3</v>
      </c>
      <c r="B5" s="48">
        <v>3</v>
      </c>
      <c r="C5" s="49"/>
      <c r="D5" s="48"/>
      <c r="E5" s="59"/>
      <c r="F5" s="61"/>
      <c r="G5" s="60"/>
      <c r="H5" s="60"/>
      <c r="I5" s="60"/>
      <c r="J5" s="60">
        <v>0</v>
      </c>
      <c r="K5" s="49" t="s">
        <v>25</v>
      </c>
      <c r="L5" s="49" t="s">
        <v>19</v>
      </c>
      <c r="M5" s="48" t="s">
        <v>186</v>
      </c>
      <c r="N5" s="49" t="s">
        <v>25</v>
      </c>
      <c r="O5" s="74">
        <v>110</v>
      </c>
      <c r="P5" s="75">
        <v>0</v>
      </c>
      <c r="Q5" s="60">
        <f>V5-J5</f>
        <v>10</v>
      </c>
      <c r="R5" s="75" t="s">
        <v>58</v>
      </c>
      <c r="S5" s="49" t="s">
        <v>20</v>
      </c>
      <c r="T5" s="49" t="s">
        <v>20</v>
      </c>
      <c r="U5" s="85" t="s">
        <v>187</v>
      </c>
      <c r="V5" s="86">
        <v>10</v>
      </c>
    </row>
    <row r="6" spans="1:22">
      <c r="A6" s="49">
        <v>4</v>
      </c>
      <c r="B6" s="48">
        <v>4</v>
      </c>
      <c r="C6" s="49"/>
      <c r="D6" s="48"/>
      <c r="E6" s="59"/>
      <c r="F6" s="61"/>
      <c r="G6" s="60"/>
      <c r="H6" s="60"/>
      <c r="I6" s="60"/>
      <c r="J6" s="60">
        <v>0</v>
      </c>
      <c r="K6" s="49"/>
      <c r="L6" s="49" t="s">
        <v>19</v>
      </c>
      <c r="M6" s="48" t="s">
        <v>186</v>
      </c>
      <c r="N6" s="49" t="s">
        <v>25</v>
      </c>
      <c r="O6" s="74">
        <v>110</v>
      </c>
      <c r="P6" s="75">
        <v>0</v>
      </c>
      <c r="Q6" s="60">
        <f>V6-J6</f>
        <v>5</v>
      </c>
      <c r="R6" s="75" t="s">
        <v>58</v>
      </c>
      <c r="S6" s="49" t="s">
        <v>20</v>
      </c>
      <c r="T6" s="49" t="s">
        <v>20</v>
      </c>
      <c r="U6" s="85"/>
      <c r="V6" s="86">
        <v>5</v>
      </c>
    </row>
    <row r="7" spans="1:22">
      <c r="A7" s="49">
        <v>3</v>
      </c>
      <c r="B7" s="48">
        <v>5</v>
      </c>
      <c r="C7" s="49"/>
      <c r="D7" s="48"/>
      <c r="E7" s="59"/>
      <c r="F7" s="61"/>
      <c r="G7" s="60"/>
      <c r="H7" s="60"/>
      <c r="I7" s="60"/>
      <c r="J7" s="60">
        <v>0</v>
      </c>
      <c r="K7" s="49" t="s">
        <v>26</v>
      </c>
      <c r="L7" s="49" t="s">
        <v>19</v>
      </c>
      <c r="M7" s="48" t="s">
        <v>184</v>
      </c>
      <c r="N7" s="49" t="s">
        <v>26</v>
      </c>
      <c r="O7" s="74">
        <v>110</v>
      </c>
      <c r="P7" s="75">
        <f>V7-J7</f>
        <v>5</v>
      </c>
      <c r="Q7" s="60">
        <f t="shared" ref="Q7:Q13" si="0">V7-J7</f>
        <v>5</v>
      </c>
      <c r="R7" s="75" t="s">
        <v>37</v>
      </c>
      <c r="S7" s="49" t="s">
        <v>20</v>
      </c>
      <c r="T7" s="49" t="s">
        <v>20</v>
      </c>
      <c r="U7" s="85" t="s">
        <v>188</v>
      </c>
      <c r="V7" s="86">
        <v>5</v>
      </c>
    </row>
    <row r="8" spans="1:22">
      <c r="A8" s="49">
        <v>4</v>
      </c>
      <c r="B8" s="48">
        <v>6</v>
      </c>
      <c r="C8" s="49"/>
      <c r="D8" s="48"/>
      <c r="E8" s="59"/>
      <c r="F8" s="61"/>
      <c r="G8" s="60"/>
      <c r="H8" s="60"/>
      <c r="I8" s="60"/>
      <c r="J8" s="60">
        <v>0</v>
      </c>
      <c r="K8" s="49" t="s">
        <v>27</v>
      </c>
      <c r="L8" s="49" t="s">
        <v>19</v>
      </c>
      <c r="M8" s="48" t="s">
        <v>184</v>
      </c>
      <c r="N8" s="49" t="s">
        <v>27</v>
      </c>
      <c r="O8" s="74">
        <v>110</v>
      </c>
      <c r="P8" s="75">
        <f>V8-J8</f>
        <v>5</v>
      </c>
      <c r="Q8" s="60">
        <f t="shared" si="0"/>
        <v>5</v>
      </c>
      <c r="R8" s="75" t="s">
        <v>37</v>
      </c>
      <c r="S8" s="49" t="s">
        <v>20</v>
      </c>
      <c r="T8" s="49" t="s">
        <v>20</v>
      </c>
      <c r="U8" s="85"/>
      <c r="V8" s="86">
        <v>5</v>
      </c>
    </row>
    <row r="9" spans="1:22">
      <c r="A9" s="49">
        <v>5</v>
      </c>
      <c r="B9" s="48">
        <v>7</v>
      </c>
      <c r="C9" s="49"/>
      <c r="D9" s="48"/>
      <c r="E9" s="59"/>
      <c r="F9" s="61"/>
      <c r="G9" s="60"/>
      <c r="H9" s="60"/>
      <c r="I9" s="60"/>
      <c r="J9" s="60">
        <v>0</v>
      </c>
      <c r="K9" s="49" t="s">
        <v>29</v>
      </c>
      <c r="L9" s="49" t="s">
        <v>19</v>
      </c>
      <c r="M9" s="48" t="s">
        <v>184</v>
      </c>
      <c r="N9" s="49" t="s">
        <v>29</v>
      </c>
      <c r="O9" s="74">
        <v>110</v>
      </c>
      <c r="P9" s="75">
        <f>V9-J9</f>
        <v>5</v>
      </c>
      <c r="Q9" s="60">
        <f t="shared" si="0"/>
        <v>5</v>
      </c>
      <c r="R9" s="75" t="s">
        <v>37</v>
      </c>
      <c r="S9" s="49" t="s">
        <v>20</v>
      </c>
      <c r="T9" s="49" t="s">
        <v>20</v>
      </c>
      <c r="U9" s="85"/>
      <c r="V9" s="86">
        <v>5</v>
      </c>
    </row>
    <row r="10" ht="24" spans="1:22">
      <c r="A10" s="49">
        <v>6</v>
      </c>
      <c r="B10" s="48">
        <v>8</v>
      </c>
      <c r="C10" s="49"/>
      <c r="D10" s="48"/>
      <c r="E10" s="59"/>
      <c r="F10" s="61"/>
      <c r="G10" s="60"/>
      <c r="H10" s="60"/>
      <c r="I10" s="60"/>
      <c r="J10" s="48">
        <v>30</v>
      </c>
      <c r="K10" s="49" t="s">
        <v>31</v>
      </c>
      <c r="L10" s="49" t="s">
        <v>32</v>
      </c>
      <c r="M10" s="48" t="s">
        <v>184</v>
      </c>
      <c r="N10" s="49" t="s">
        <v>31</v>
      </c>
      <c r="O10" s="74">
        <v>220</v>
      </c>
      <c r="P10" s="75">
        <f>V10-J10</f>
        <v>0</v>
      </c>
      <c r="Q10" s="60">
        <f t="shared" si="0"/>
        <v>0</v>
      </c>
      <c r="R10" s="75" t="s">
        <v>37</v>
      </c>
      <c r="S10" s="82" t="s">
        <v>110</v>
      </c>
      <c r="T10" s="49" t="s">
        <v>34</v>
      </c>
      <c r="U10" s="87" t="s">
        <v>189</v>
      </c>
      <c r="V10" s="86">
        <v>30</v>
      </c>
    </row>
    <row r="11" ht="24" spans="1:22">
      <c r="A11" s="47">
        <v>7</v>
      </c>
      <c r="B11" s="48">
        <v>9</v>
      </c>
      <c r="C11" s="47" t="s">
        <v>35</v>
      </c>
      <c r="D11" s="48">
        <f>H11+I11+J11</f>
        <v>29.25</v>
      </c>
      <c r="E11" s="59">
        <v>26.4</v>
      </c>
      <c r="F11" s="62">
        <v>29.25</v>
      </c>
      <c r="G11" s="60">
        <f>H11+I11+V11</f>
        <v>29.25</v>
      </c>
      <c r="H11" s="60">
        <f>6.75-2.5</f>
        <v>4.25</v>
      </c>
      <c r="I11" s="60">
        <v>5</v>
      </c>
      <c r="J11" s="48">
        <v>20</v>
      </c>
      <c r="K11" s="47" t="s">
        <v>36</v>
      </c>
      <c r="L11" s="47" t="s">
        <v>32</v>
      </c>
      <c r="M11" s="48" t="s">
        <v>184</v>
      </c>
      <c r="N11" s="47" t="s">
        <v>36</v>
      </c>
      <c r="O11" s="72">
        <v>220</v>
      </c>
      <c r="P11" s="73">
        <v>0</v>
      </c>
      <c r="Q11" s="60">
        <f t="shared" si="0"/>
        <v>0</v>
      </c>
      <c r="R11" s="73" t="s">
        <v>37</v>
      </c>
      <c r="S11" s="81" t="s">
        <v>111</v>
      </c>
      <c r="T11" s="47" t="s">
        <v>34</v>
      </c>
      <c r="U11" s="88" t="s">
        <v>190</v>
      </c>
      <c r="V11" s="86">
        <v>20</v>
      </c>
    </row>
    <row r="12" ht="24" spans="1:22">
      <c r="A12" s="49">
        <v>8</v>
      </c>
      <c r="B12" s="48">
        <v>10</v>
      </c>
      <c r="C12" s="49" t="s">
        <v>39</v>
      </c>
      <c r="D12" s="48">
        <f>H12+I12+J12+J13+J14</f>
        <v>92</v>
      </c>
      <c r="E12" s="59">
        <v>30</v>
      </c>
      <c r="F12" s="59">
        <v>92</v>
      </c>
      <c r="G12" s="60">
        <f>H12+I12+V12+V14+V13</f>
        <v>102</v>
      </c>
      <c r="H12" s="60">
        <v>44</v>
      </c>
      <c r="I12" s="60">
        <v>10</v>
      </c>
      <c r="J12" s="48">
        <v>18</v>
      </c>
      <c r="K12" s="49" t="s">
        <v>40</v>
      </c>
      <c r="L12" s="49" t="s">
        <v>32</v>
      </c>
      <c r="M12" s="48" t="s">
        <v>184</v>
      </c>
      <c r="N12" s="49" t="s">
        <v>40</v>
      </c>
      <c r="O12" s="74">
        <v>220</v>
      </c>
      <c r="P12" s="75">
        <f>V12-J12</f>
        <v>0</v>
      </c>
      <c r="Q12" s="60">
        <f t="shared" si="0"/>
        <v>0</v>
      </c>
      <c r="R12" s="75" t="s">
        <v>37</v>
      </c>
      <c r="S12" s="82" t="s">
        <v>112</v>
      </c>
      <c r="T12" s="49" t="s">
        <v>34</v>
      </c>
      <c r="U12" s="85" t="s">
        <v>191</v>
      </c>
      <c r="V12" s="86">
        <v>18</v>
      </c>
    </row>
    <row r="13" ht="24" spans="1:22">
      <c r="A13" s="49"/>
      <c r="B13" s="48">
        <v>11</v>
      </c>
      <c r="C13" s="49"/>
      <c r="D13" s="48"/>
      <c r="E13" s="59"/>
      <c r="F13" s="59"/>
      <c r="G13" s="60"/>
      <c r="H13" s="60"/>
      <c r="I13" s="60"/>
      <c r="J13" s="48">
        <v>0</v>
      </c>
      <c r="K13" s="49"/>
      <c r="L13" s="49" t="s">
        <v>32</v>
      </c>
      <c r="M13" s="48" t="s">
        <v>186</v>
      </c>
      <c r="N13" s="49" t="s">
        <v>192</v>
      </c>
      <c r="O13" s="74">
        <v>220</v>
      </c>
      <c r="P13" s="75">
        <v>0</v>
      </c>
      <c r="Q13" s="60">
        <f t="shared" si="0"/>
        <v>10</v>
      </c>
      <c r="R13" s="75" t="s">
        <v>30</v>
      </c>
      <c r="S13" s="82" t="s">
        <v>20</v>
      </c>
      <c r="T13" s="49" t="s">
        <v>20</v>
      </c>
      <c r="U13" s="85"/>
      <c r="V13" s="86">
        <v>10</v>
      </c>
    </row>
    <row r="14" ht="24" spans="1:22">
      <c r="A14" s="49">
        <v>9</v>
      </c>
      <c r="B14" s="48">
        <v>12</v>
      </c>
      <c r="C14" s="49"/>
      <c r="D14" s="48"/>
      <c r="E14" s="59"/>
      <c r="F14" s="59"/>
      <c r="G14" s="60"/>
      <c r="H14" s="60"/>
      <c r="I14" s="60"/>
      <c r="J14" s="48">
        <v>20</v>
      </c>
      <c r="K14" s="49" t="s">
        <v>42</v>
      </c>
      <c r="L14" s="49" t="s">
        <v>32</v>
      </c>
      <c r="M14" s="48" t="s">
        <v>184</v>
      </c>
      <c r="N14" s="49" t="s">
        <v>42</v>
      </c>
      <c r="O14" s="74">
        <v>220</v>
      </c>
      <c r="P14" s="75">
        <f>V14-J14</f>
        <v>0</v>
      </c>
      <c r="Q14" s="60">
        <v>0</v>
      </c>
      <c r="R14" s="75" t="s">
        <v>37</v>
      </c>
      <c r="S14" s="82" t="s">
        <v>113</v>
      </c>
      <c r="T14" s="49" t="s">
        <v>34</v>
      </c>
      <c r="U14" s="87" t="s">
        <v>193</v>
      </c>
      <c r="V14" s="86">
        <v>20</v>
      </c>
    </row>
    <row r="15" ht="36" spans="1:22">
      <c r="A15" s="49">
        <v>10</v>
      </c>
      <c r="B15" s="48">
        <v>13</v>
      </c>
      <c r="C15" s="50" t="s">
        <v>45</v>
      </c>
      <c r="D15" s="51">
        <f>H15+I15+J15+J16+J17+J18</f>
        <v>45.5</v>
      </c>
      <c r="E15" s="63">
        <v>47</v>
      </c>
      <c r="F15" s="64">
        <v>50.5</v>
      </c>
      <c r="G15" s="60">
        <f>H15+I15+V15+V16+V17+V18</f>
        <v>60.5</v>
      </c>
      <c r="H15" s="65">
        <v>12.5</v>
      </c>
      <c r="I15" s="65">
        <v>0</v>
      </c>
      <c r="J15" s="48">
        <v>25</v>
      </c>
      <c r="K15" s="49" t="s">
        <v>46</v>
      </c>
      <c r="L15" s="49" t="s">
        <v>32</v>
      </c>
      <c r="M15" s="48" t="s">
        <v>184</v>
      </c>
      <c r="N15" s="49" t="s">
        <v>46</v>
      </c>
      <c r="O15" s="74">
        <v>220</v>
      </c>
      <c r="P15" s="75">
        <f>V15-J15</f>
        <v>0</v>
      </c>
      <c r="Q15" s="60">
        <f t="shared" ref="Q15:Q18" si="1">V15-J15</f>
        <v>0</v>
      </c>
      <c r="R15" s="75" t="s">
        <v>37</v>
      </c>
      <c r="S15" s="82" t="s">
        <v>114</v>
      </c>
      <c r="T15" s="49" t="s">
        <v>34</v>
      </c>
      <c r="U15" s="88" t="s">
        <v>194</v>
      </c>
      <c r="V15" s="86">
        <v>25</v>
      </c>
    </row>
    <row r="16" ht="26" customHeight="true" spans="1:22">
      <c r="A16" s="49"/>
      <c r="B16" s="48">
        <v>14</v>
      </c>
      <c r="C16" s="52"/>
      <c r="D16" s="53"/>
      <c r="E16" s="66"/>
      <c r="F16" s="67"/>
      <c r="G16" s="60"/>
      <c r="H16" s="68"/>
      <c r="I16" s="68"/>
      <c r="J16" s="60">
        <v>0</v>
      </c>
      <c r="K16" s="49" t="s">
        <v>48</v>
      </c>
      <c r="L16" s="49" t="s">
        <v>49</v>
      </c>
      <c r="M16" s="48" t="s">
        <v>186</v>
      </c>
      <c r="N16" s="49" t="s">
        <v>115</v>
      </c>
      <c r="O16" s="74">
        <v>110</v>
      </c>
      <c r="P16" s="75">
        <v>0</v>
      </c>
      <c r="Q16" s="60">
        <f t="shared" si="1"/>
        <v>5</v>
      </c>
      <c r="R16" s="75" t="s">
        <v>58</v>
      </c>
      <c r="S16" s="49" t="s">
        <v>20</v>
      </c>
      <c r="T16" s="49" t="s">
        <v>34</v>
      </c>
      <c r="U16" s="85" t="s">
        <v>195</v>
      </c>
      <c r="V16" s="86">
        <v>5</v>
      </c>
    </row>
    <row r="17" ht="24" spans="1:22">
      <c r="A17" s="49">
        <v>11</v>
      </c>
      <c r="B17" s="48">
        <v>15</v>
      </c>
      <c r="C17" s="52"/>
      <c r="D17" s="53"/>
      <c r="E17" s="66"/>
      <c r="F17" s="67"/>
      <c r="G17" s="60"/>
      <c r="H17" s="68"/>
      <c r="I17" s="68"/>
      <c r="J17" s="48">
        <v>8</v>
      </c>
      <c r="K17" s="49" t="s">
        <v>50</v>
      </c>
      <c r="L17" s="49" t="s">
        <v>32</v>
      </c>
      <c r="M17" s="48" t="s">
        <v>184</v>
      </c>
      <c r="N17" s="49" t="s">
        <v>50</v>
      </c>
      <c r="O17" s="74">
        <v>110</v>
      </c>
      <c r="P17" s="75">
        <f>V17-J17</f>
        <v>0</v>
      </c>
      <c r="Q17" s="60">
        <f t="shared" si="1"/>
        <v>0</v>
      </c>
      <c r="R17" s="75" t="s">
        <v>37</v>
      </c>
      <c r="S17" s="82" t="s">
        <v>116</v>
      </c>
      <c r="T17" s="49" t="s">
        <v>34</v>
      </c>
      <c r="U17" s="85"/>
      <c r="V17" s="86">
        <v>8</v>
      </c>
    </row>
    <row r="18" spans="1:22">
      <c r="A18" s="49">
        <v>12</v>
      </c>
      <c r="B18" s="48">
        <v>16</v>
      </c>
      <c r="C18" s="52"/>
      <c r="D18" s="53"/>
      <c r="E18" s="66"/>
      <c r="F18" s="67"/>
      <c r="G18" s="60"/>
      <c r="H18" s="68"/>
      <c r="I18" s="68"/>
      <c r="J18" s="48">
        <v>0</v>
      </c>
      <c r="K18" s="49" t="s">
        <v>196</v>
      </c>
      <c r="L18" s="49" t="s">
        <v>19</v>
      </c>
      <c r="M18" s="48" t="s">
        <v>184</v>
      </c>
      <c r="N18" s="49" t="s">
        <v>196</v>
      </c>
      <c r="O18" s="74">
        <v>110</v>
      </c>
      <c r="P18" s="75">
        <v>8</v>
      </c>
      <c r="Q18" s="60">
        <v>8</v>
      </c>
      <c r="R18" s="75" t="s">
        <v>37</v>
      </c>
      <c r="S18" s="82" t="s">
        <v>20</v>
      </c>
      <c r="T18" s="49" t="s">
        <v>20</v>
      </c>
      <c r="U18" s="85"/>
      <c r="V18" s="86">
        <v>10</v>
      </c>
    </row>
    <row r="19" ht="24" spans="1:22">
      <c r="A19" s="49"/>
      <c r="B19" s="48">
        <v>17</v>
      </c>
      <c r="C19" s="52"/>
      <c r="D19" s="53"/>
      <c r="E19" s="66"/>
      <c r="F19" s="67"/>
      <c r="G19" s="60"/>
      <c r="H19" s="68"/>
      <c r="I19" s="69"/>
      <c r="J19" s="48">
        <v>0</v>
      </c>
      <c r="K19" s="49" t="s">
        <v>20</v>
      </c>
      <c r="L19" s="49" t="s">
        <v>32</v>
      </c>
      <c r="M19" s="48" t="s">
        <v>186</v>
      </c>
      <c r="N19" s="49" t="s">
        <v>197</v>
      </c>
      <c r="O19" s="74">
        <v>220</v>
      </c>
      <c r="P19" s="75">
        <v>0</v>
      </c>
      <c r="Q19" s="60">
        <v>15</v>
      </c>
      <c r="R19" s="75" t="s">
        <v>198</v>
      </c>
      <c r="S19" s="82" t="s">
        <v>20</v>
      </c>
      <c r="T19" s="49" t="s">
        <v>34</v>
      </c>
      <c r="U19" s="85" t="s">
        <v>199</v>
      </c>
      <c r="V19" s="86"/>
    </row>
    <row r="20" ht="24" spans="1:22">
      <c r="A20" s="47">
        <v>13</v>
      </c>
      <c r="B20" s="48">
        <v>18</v>
      </c>
      <c r="C20" s="47" t="s">
        <v>52</v>
      </c>
      <c r="D20" s="48">
        <f>H20+I20+J20+J21</f>
        <v>22.5</v>
      </c>
      <c r="E20" s="59">
        <v>40</v>
      </c>
      <c r="F20" s="61">
        <v>22.5</v>
      </c>
      <c r="G20" s="60">
        <f>H20+I20+V20+V21</f>
        <v>42.5</v>
      </c>
      <c r="H20" s="60">
        <v>2.5</v>
      </c>
      <c r="I20" s="60">
        <v>0</v>
      </c>
      <c r="J20" s="48">
        <v>20</v>
      </c>
      <c r="K20" s="47" t="s">
        <v>53</v>
      </c>
      <c r="L20" s="47" t="s">
        <v>49</v>
      </c>
      <c r="M20" s="48" t="s">
        <v>184</v>
      </c>
      <c r="N20" s="47" t="s">
        <v>53</v>
      </c>
      <c r="O20" s="72">
        <v>220</v>
      </c>
      <c r="P20" s="73">
        <f t="shared" ref="P20:P38" si="2">V20-J20</f>
        <v>0</v>
      </c>
      <c r="Q20" s="60">
        <f t="shared" ref="Q20:Q29" si="3">V20-J20</f>
        <v>0</v>
      </c>
      <c r="R20" s="73" t="s">
        <v>37</v>
      </c>
      <c r="S20" s="81" t="s">
        <v>117</v>
      </c>
      <c r="T20" s="47" t="s">
        <v>34</v>
      </c>
      <c r="U20" s="89" t="s">
        <v>200</v>
      </c>
      <c r="V20" s="86">
        <v>20</v>
      </c>
    </row>
    <row r="21" ht="24" spans="1:22">
      <c r="A21" s="47"/>
      <c r="B21" s="48">
        <v>19</v>
      </c>
      <c r="C21" s="47"/>
      <c r="D21" s="48"/>
      <c r="E21" s="59"/>
      <c r="F21" s="61"/>
      <c r="G21" s="60"/>
      <c r="H21" s="60"/>
      <c r="I21" s="60"/>
      <c r="J21" s="60">
        <v>0</v>
      </c>
      <c r="K21" s="47" t="s">
        <v>55</v>
      </c>
      <c r="L21" s="47" t="s">
        <v>49</v>
      </c>
      <c r="M21" s="48" t="s">
        <v>186</v>
      </c>
      <c r="N21" s="47" t="s">
        <v>55</v>
      </c>
      <c r="O21" s="72">
        <v>220</v>
      </c>
      <c r="P21" s="73">
        <v>0</v>
      </c>
      <c r="Q21" s="60">
        <v>10</v>
      </c>
      <c r="R21" s="73" t="s">
        <v>30</v>
      </c>
      <c r="S21" s="47" t="s">
        <v>20</v>
      </c>
      <c r="T21" s="47" t="s">
        <v>34</v>
      </c>
      <c r="U21" s="89"/>
      <c r="V21" s="86">
        <v>20</v>
      </c>
    </row>
    <row r="22" ht="24" spans="1:22">
      <c r="A22" s="49"/>
      <c r="B22" s="48">
        <v>20</v>
      </c>
      <c r="C22" s="49" t="s">
        <v>56</v>
      </c>
      <c r="D22" s="48">
        <f>+H22+I22+J22</f>
        <v>0</v>
      </c>
      <c r="E22" s="59">
        <v>7.5</v>
      </c>
      <c r="F22" s="59">
        <v>10</v>
      </c>
      <c r="G22" s="60">
        <f>H22+I22+V22</f>
        <v>20</v>
      </c>
      <c r="H22" s="60">
        <v>0</v>
      </c>
      <c r="I22" s="60">
        <v>0</v>
      </c>
      <c r="J22" s="60">
        <v>0</v>
      </c>
      <c r="K22" s="49" t="s">
        <v>57</v>
      </c>
      <c r="L22" s="49" t="s">
        <v>32</v>
      </c>
      <c r="M22" s="48" t="s">
        <v>186</v>
      </c>
      <c r="N22" s="49" t="s">
        <v>57</v>
      </c>
      <c r="O22" s="74">
        <v>220</v>
      </c>
      <c r="P22" s="75">
        <v>0</v>
      </c>
      <c r="Q22" s="60">
        <f t="shared" si="3"/>
        <v>20</v>
      </c>
      <c r="R22" s="75" t="s">
        <v>58</v>
      </c>
      <c r="S22" s="49" t="s">
        <v>20</v>
      </c>
      <c r="T22" s="49" t="s">
        <v>34</v>
      </c>
      <c r="U22" s="87" t="s">
        <v>201</v>
      </c>
      <c r="V22" s="86">
        <v>20</v>
      </c>
    </row>
    <row r="23" ht="24" spans="1:22">
      <c r="A23" s="47">
        <v>14</v>
      </c>
      <c r="B23" s="48">
        <v>21</v>
      </c>
      <c r="C23" s="47" t="s">
        <v>60</v>
      </c>
      <c r="D23" s="48">
        <f>H23+I23+J23</f>
        <v>37.25</v>
      </c>
      <c r="E23" s="59">
        <v>16</v>
      </c>
      <c r="F23" s="62">
        <v>37.25</v>
      </c>
      <c r="G23" s="60">
        <f>H23+I23+V23</f>
        <v>37.25</v>
      </c>
      <c r="H23" s="60">
        <v>7.25</v>
      </c>
      <c r="I23" s="60">
        <v>0</v>
      </c>
      <c r="J23" s="48">
        <v>30</v>
      </c>
      <c r="K23" s="47" t="s">
        <v>61</v>
      </c>
      <c r="L23" s="47" t="s">
        <v>49</v>
      </c>
      <c r="M23" s="48" t="s">
        <v>184</v>
      </c>
      <c r="N23" s="47" t="s">
        <v>61</v>
      </c>
      <c r="O23" s="72">
        <v>220</v>
      </c>
      <c r="P23" s="73">
        <f t="shared" si="2"/>
        <v>0</v>
      </c>
      <c r="Q23" s="60">
        <f t="shared" si="3"/>
        <v>0</v>
      </c>
      <c r="R23" s="73" t="s">
        <v>37</v>
      </c>
      <c r="S23" s="47" t="s">
        <v>118</v>
      </c>
      <c r="T23" s="47" t="s">
        <v>34</v>
      </c>
      <c r="U23" s="87" t="s">
        <v>202</v>
      </c>
      <c r="V23" s="86">
        <v>30</v>
      </c>
    </row>
    <row r="24" ht="21" spans="1:22">
      <c r="A24" s="54"/>
      <c r="B24" s="48">
        <v>22</v>
      </c>
      <c r="C24" s="54" t="s">
        <v>63</v>
      </c>
      <c r="D24" s="48">
        <f>H24+I24+J24</f>
        <v>7</v>
      </c>
      <c r="E24" s="59">
        <v>15</v>
      </c>
      <c r="F24" s="59">
        <v>7</v>
      </c>
      <c r="G24" s="60">
        <f>H24+I24+V24</f>
        <v>7</v>
      </c>
      <c r="H24" s="60">
        <v>5</v>
      </c>
      <c r="I24" s="60">
        <v>2</v>
      </c>
      <c r="J24" s="60">
        <v>0</v>
      </c>
      <c r="K24" s="54" t="s">
        <v>20</v>
      </c>
      <c r="L24" s="54" t="s">
        <v>20</v>
      </c>
      <c r="M24" s="48" t="s">
        <v>186</v>
      </c>
      <c r="N24" s="54" t="s">
        <v>20</v>
      </c>
      <c r="O24" s="54" t="s">
        <v>20</v>
      </c>
      <c r="P24" s="76">
        <f t="shared" si="2"/>
        <v>0</v>
      </c>
      <c r="Q24" s="60">
        <f t="shared" si="3"/>
        <v>0</v>
      </c>
      <c r="R24" s="76" t="s">
        <v>20</v>
      </c>
      <c r="S24" s="54" t="s">
        <v>20</v>
      </c>
      <c r="T24" s="54"/>
      <c r="U24" s="87" t="s">
        <v>203</v>
      </c>
      <c r="V24" s="48">
        <v>0</v>
      </c>
    </row>
    <row r="25" ht="36" spans="1:22">
      <c r="A25" s="49">
        <v>15</v>
      </c>
      <c r="B25" s="48">
        <v>23</v>
      </c>
      <c r="C25" s="49" t="s">
        <v>65</v>
      </c>
      <c r="D25" s="48">
        <f>H25+I25+J25+J26+J27</f>
        <v>2</v>
      </c>
      <c r="E25" s="59">
        <v>56.2</v>
      </c>
      <c r="F25" s="59">
        <v>32</v>
      </c>
      <c r="G25" s="60">
        <f>H25+I25+V25+V26+V27</f>
        <v>32</v>
      </c>
      <c r="H25" s="60">
        <v>2</v>
      </c>
      <c r="I25" s="60">
        <v>0</v>
      </c>
      <c r="J25" s="60">
        <v>0</v>
      </c>
      <c r="K25" s="49" t="s">
        <v>66</v>
      </c>
      <c r="L25" s="49" t="s">
        <v>19</v>
      </c>
      <c r="M25" s="48" t="s">
        <v>184</v>
      </c>
      <c r="N25" s="49" t="s">
        <v>204</v>
      </c>
      <c r="O25" s="74" t="s">
        <v>205</v>
      </c>
      <c r="P25" s="75">
        <v>10</v>
      </c>
      <c r="Q25" s="60">
        <f t="shared" si="3"/>
        <v>10</v>
      </c>
      <c r="R25" s="75" t="s">
        <v>37</v>
      </c>
      <c r="S25" s="49" t="s">
        <v>20</v>
      </c>
      <c r="T25" s="49" t="s">
        <v>20</v>
      </c>
      <c r="U25" s="90" t="s">
        <v>206</v>
      </c>
      <c r="V25" s="86">
        <v>10</v>
      </c>
    </row>
    <row r="26" spans="1:22">
      <c r="A26" s="49">
        <v>16</v>
      </c>
      <c r="B26" s="48">
        <v>24</v>
      </c>
      <c r="C26" s="49"/>
      <c r="D26" s="48"/>
      <c r="E26" s="59"/>
      <c r="F26" s="59"/>
      <c r="G26" s="60"/>
      <c r="H26" s="60"/>
      <c r="I26" s="60"/>
      <c r="J26" s="60">
        <v>0</v>
      </c>
      <c r="K26" s="49" t="s">
        <v>67</v>
      </c>
      <c r="L26" s="49" t="s">
        <v>19</v>
      </c>
      <c r="M26" s="48" t="s">
        <v>184</v>
      </c>
      <c r="N26" s="49" t="s">
        <v>67</v>
      </c>
      <c r="O26" s="74">
        <v>110</v>
      </c>
      <c r="P26" s="75">
        <v>10</v>
      </c>
      <c r="Q26" s="60">
        <f t="shared" si="3"/>
        <v>10</v>
      </c>
      <c r="R26" s="75" t="s">
        <v>37</v>
      </c>
      <c r="S26" s="49" t="s">
        <v>20</v>
      </c>
      <c r="T26" s="49" t="s">
        <v>20</v>
      </c>
      <c r="U26" s="91"/>
      <c r="V26" s="86">
        <v>10</v>
      </c>
    </row>
    <row r="27" spans="1:22">
      <c r="A27" s="49">
        <v>17</v>
      </c>
      <c r="B27" s="48">
        <v>25</v>
      </c>
      <c r="C27" s="49"/>
      <c r="D27" s="48"/>
      <c r="E27" s="59"/>
      <c r="F27" s="59"/>
      <c r="G27" s="60"/>
      <c r="H27" s="60"/>
      <c r="I27" s="60"/>
      <c r="J27" s="60">
        <v>0</v>
      </c>
      <c r="K27" s="49" t="s">
        <v>68</v>
      </c>
      <c r="L27" s="49" t="s">
        <v>19</v>
      </c>
      <c r="M27" s="48" t="s">
        <v>184</v>
      </c>
      <c r="N27" s="49" t="s">
        <v>68</v>
      </c>
      <c r="O27" s="74">
        <v>110</v>
      </c>
      <c r="P27" s="75">
        <v>10</v>
      </c>
      <c r="Q27" s="60">
        <f t="shared" si="3"/>
        <v>10</v>
      </c>
      <c r="R27" s="75" t="s">
        <v>37</v>
      </c>
      <c r="S27" s="49" t="s">
        <v>20</v>
      </c>
      <c r="T27" s="49" t="s">
        <v>20</v>
      </c>
      <c r="U27" s="91"/>
      <c r="V27" s="86">
        <v>10</v>
      </c>
    </row>
    <row r="28" ht="24" spans="1:22">
      <c r="A28" s="49">
        <v>18</v>
      </c>
      <c r="B28" s="48">
        <v>26</v>
      </c>
      <c r="C28" s="49" t="s">
        <v>69</v>
      </c>
      <c r="D28" s="48">
        <f>H28+I28+J28</f>
        <v>0</v>
      </c>
      <c r="E28" s="59">
        <v>26.4</v>
      </c>
      <c r="F28" s="59">
        <v>10</v>
      </c>
      <c r="G28" s="60">
        <f>H28+I28+V28</f>
        <v>20</v>
      </c>
      <c r="H28" s="60">
        <v>0</v>
      </c>
      <c r="I28" s="60">
        <v>0</v>
      </c>
      <c r="J28" s="60">
        <v>0</v>
      </c>
      <c r="K28" s="49" t="s">
        <v>70</v>
      </c>
      <c r="L28" s="49" t="s">
        <v>32</v>
      </c>
      <c r="M28" s="48" t="s">
        <v>184</v>
      </c>
      <c r="N28" s="49" t="s">
        <v>70</v>
      </c>
      <c r="O28" s="74">
        <v>110</v>
      </c>
      <c r="P28" s="75">
        <v>10</v>
      </c>
      <c r="Q28" s="60">
        <f t="shared" si="3"/>
        <v>20</v>
      </c>
      <c r="R28" s="75" t="s">
        <v>37</v>
      </c>
      <c r="S28" s="49" t="s">
        <v>20</v>
      </c>
      <c r="T28" s="49" t="s">
        <v>34</v>
      </c>
      <c r="U28" s="91"/>
      <c r="V28" s="86">
        <v>20</v>
      </c>
    </row>
    <row r="29" ht="48" spans="1:22">
      <c r="A29" s="47">
        <v>19</v>
      </c>
      <c r="B29" s="48">
        <v>27</v>
      </c>
      <c r="C29" s="47" t="s">
        <v>71</v>
      </c>
      <c r="D29" s="48">
        <f>H29+I29+J29</f>
        <v>30</v>
      </c>
      <c r="E29" s="59">
        <v>4.6</v>
      </c>
      <c r="F29" s="59">
        <v>30</v>
      </c>
      <c r="G29" s="60">
        <f>H29+I29+V29</f>
        <v>30</v>
      </c>
      <c r="H29" s="60">
        <v>0</v>
      </c>
      <c r="I29" s="60">
        <v>0</v>
      </c>
      <c r="J29" s="48">
        <v>30</v>
      </c>
      <c r="K29" s="47" t="s">
        <v>72</v>
      </c>
      <c r="L29" s="47" t="s">
        <v>19</v>
      </c>
      <c r="M29" s="48" t="s">
        <v>184</v>
      </c>
      <c r="N29" s="47" t="s">
        <v>72</v>
      </c>
      <c r="O29" s="72">
        <v>220</v>
      </c>
      <c r="P29" s="73">
        <f t="shared" si="2"/>
        <v>0</v>
      </c>
      <c r="Q29" s="60">
        <v>0</v>
      </c>
      <c r="R29" s="73" t="s">
        <v>37</v>
      </c>
      <c r="S29" s="47" t="s">
        <v>119</v>
      </c>
      <c r="T29" s="47" t="s">
        <v>20</v>
      </c>
      <c r="U29" s="91"/>
      <c r="V29" s="86">
        <v>30</v>
      </c>
    </row>
    <row r="30" ht="24" spans="1:22">
      <c r="A30" s="49">
        <v>20</v>
      </c>
      <c r="B30" s="48">
        <v>28</v>
      </c>
      <c r="C30" s="49" t="s">
        <v>74</v>
      </c>
      <c r="D30" s="48">
        <f>H30+I30+J30+J31</f>
        <v>35</v>
      </c>
      <c r="E30" s="59">
        <v>21.3</v>
      </c>
      <c r="F30" s="59">
        <v>35</v>
      </c>
      <c r="G30" s="60">
        <f>H30+I30+V30+V31</f>
        <v>45</v>
      </c>
      <c r="H30" s="60">
        <v>25</v>
      </c>
      <c r="I30" s="60">
        <v>0</v>
      </c>
      <c r="J30" s="48">
        <v>10</v>
      </c>
      <c r="K30" s="49" t="s">
        <v>75</v>
      </c>
      <c r="L30" s="49" t="s">
        <v>32</v>
      </c>
      <c r="M30" s="48" t="s">
        <v>184</v>
      </c>
      <c r="N30" s="49" t="s">
        <v>75</v>
      </c>
      <c r="O30" s="74">
        <v>110</v>
      </c>
      <c r="P30" s="75">
        <f t="shared" si="2"/>
        <v>0</v>
      </c>
      <c r="Q30" s="60">
        <f>V30-J30</f>
        <v>0</v>
      </c>
      <c r="R30" s="75" t="s">
        <v>37</v>
      </c>
      <c r="S30" s="82" t="s">
        <v>120</v>
      </c>
      <c r="T30" s="49" t="s">
        <v>34</v>
      </c>
      <c r="U30" s="91"/>
      <c r="V30" s="86">
        <v>10</v>
      </c>
    </row>
    <row r="31" ht="36" spans="1:22">
      <c r="A31" s="49">
        <v>21</v>
      </c>
      <c r="B31" s="48">
        <v>29</v>
      </c>
      <c r="C31" s="49"/>
      <c r="D31" s="48"/>
      <c r="E31" s="59"/>
      <c r="F31" s="59"/>
      <c r="G31" s="60"/>
      <c r="H31" s="60"/>
      <c r="I31" s="60"/>
      <c r="J31" s="48">
        <v>0</v>
      </c>
      <c r="K31" s="49"/>
      <c r="L31" s="49" t="s">
        <v>32</v>
      </c>
      <c r="M31" s="48" t="s">
        <v>184</v>
      </c>
      <c r="N31" s="49" t="s">
        <v>207</v>
      </c>
      <c r="O31" s="74">
        <v>220</v>
      </c>
      <c r="P31" s="75">
        <f t="shared" si="2"/>
        <v>10</v>
      </c>
      <c r="Q31" s="60">
        <f>V31-J31</f>
        <v>10</v>
      </c>
      <c r="R31" s="75" t="s">
        <v>37</v>
      </c>
      <c r="S31" s="82" t="s">
        <v>20</v>
      </c>
      <c r="T31" s="49" t="s">
        <v>34</v>
      </c>
      <c r="U31" s="92"/>
      <c r="V31" s="86">
        <v>10</v>
      </c>
    </row>
    <row r="32" ht="24" spans="1:22">
      <c r="A32" s="54"/>
      <c r="B32" s="48">
        <v>30</v>
      </c>
      <c r="C32" s="54" t="s">
        <v>77</v>
      </c>
      <c r="D32" s="48">
        <f>H32+I32+J32</f>
        <v>0</v>
      </c>
      <c r="E32" s="59">
        <v>6</v>
      </c>
      <c r="F32" s="59">
        <v>0</v>
      </c>
      <c r="G32" s="60">
        <f>H32+I32+V32</f>
        <v>0</v>
      </c>
      <c r="H32" s="60">
        <v>0</v>
      </c>
      <c r="I32" s="60">
        <v>0</v>
      </c>
      <c r="J32" s="60">
        <v>0</v>
      </c>
      <c r="K32" s="54" t="s">
        <v>20</v>
      </c>
      <c r="L32" s="54" t="s">
        <v>20</v>
      </c>
      <c r="M32" s="48" t="s">
        <v>186</v>
      </c>
      <c r="N32" s="77" t="s">
        <v>20</v>
      </c>
      <c r="O32" s="77" t="s">
        <v>20</v>
      </c>
      <c r="P32" s="76">
        <f t="shared" si="2"/>
        <v>0</v>
      </c>
      <c r="Q32" s="60">
        <f t="shared" ref="Q32:Q37" si="4">V32-J32</f>
        <v>0</v>
      </c>
      <c r="R32" s="76" t="s">
        <v>20</v>
      </c>
      <c r="S32" s="54" t="s">
        <v>20</v>
      </c>
      <c r="T32" s="54" t="s">
        <v>20</v>
      </c>
      <c r="U32" s="87" t="s">
        <v>208</v>
      </c>
      <c r="V32" s="86">
        <v>0</v>
      </c>
    </row>
    <row r="33" ht="48" spans="1:22">
      <c r="A33" s="49"/>
      <c r="B33" s="48">
        <v>31</v>
      </c>
      <c r="C33" s="49" t="s">
        <v>79</v>
      </c>
      <c r="D33" s="48">
        <f>H33+I33+J33+J34</f>
        <v>15</v>
      </c>
      <c r="E33" s="59">
        <v>35</v>
      </c>
      <c r="F33" s="59">
        <v>35</v>
      </c>
      <c r="G33" s="60">
        <f>H33+I33+V33+V34</f>
        <v>35</v>
      </c>
      <c r="H33" s="60">
        <v>15</v>
      </c>
      <c r="I33" s="60">
        <v>0</v>
      </c>
      <c r="J33" s="60">
        <v>0</v>
      </c>
      <c r="K33" s="49" t="s">
        <v>80</v>
      </c>
      <c r="L33" s="49" t="s">
        <v>32</v>
      </c>
      <c r="M33" s="48" t="s">
        <v>186</v>
      </c>
      <c r="N33" s="49" t="s">
        <v>209</v>
      </c>
      <c r="O33" s="74" t="s">
        <v>205</v>
      </c>
      <c r="P33" s="75">
        <v>0</v>
      </c>
      <c r="Q33" s="60">
        <f t="shared" si="4"/>
        <v>10</v>
      </c>
      <c r="R33" s="75" t="s">
        <v>30</v>
      </c>
      <c r="S33" s="49" t="s">
        <v>20</v>
      </c>
      <c r="T33" s="49" t="s">
        <v>34</v>
      </c>
      <c r="U33" s="88" t="s">
        <v>210</v>
      </c>
      <c r="V33" s="86">
        <v>10</v>
      </c>
    </row>
    <row r="34" ht="24" spans="1:22">
      <c r="A34" s="49">
        <v>22</v>
      </c>
      <c r="B34" s="48">
        <v>32</v>
      </c>
      <c r="C34" s="49"/>
      <c r="D34" s="48"/>
      <c r="E34" s="59"/>
      <c r="F34" s="59"/>
      <c r="G34" s="60"/>
      <c r="H34" s="60"/>
      <c r="I34" s="60"/>
      <c r="J34" s="60">
        <v>0</v>
      </c>
      <c r="K34" s="49" t="s">
        <v>81</v>
      </c>
      <c r="L34" s="49" t="s">
        <v>32</v>
      </c>
      <c r="M34" s="48" t="s">
        <v>184</v>
      </c>
      <c r="N34" s="49" t="s">
        <v>81</v>
      </c>
      <c r="O34" s="74">
        <v>110</v>
      </c>
      <c r="P34" s="75">
        <f t="shared" si="2"/>
        <v>10</v>
      </c>
      <c r="Q34" s="60">
        <f t="shared" si="4"/>
        <v>10</v>
      </c>
      <c r="R34" s="75" t="s">
        <v>37</v>
      </c>
      <c r="S34" s="49" t="s">
        <v>20</v>
      </c>
      <c r="T34" s="49" t="s">
        <v>34</v>
      </c>
      <c r="U34" s="85"/>
      <c r="V34" s="86">
        <v>10</v>
      </c>
    </row>
    <row r="35" ht="48" spans="1:22">
      <c r="A35" s="47">
        <v>23</v>
      </c>
      <c r="B35" s="48">
        <v>33</v>
      </c>
      <c r="C35" s="47" t="s">
        <v>82</v>
      </c>
      <c r="D35" s="48">
        <f>H35+I35+J35</f>
        <v>32.75</v>
      </c>
      <c r="E35" s="59">
        <v>41</v>
      </c>
      <c r="F35" s="62">
        <v>32.75</v>
      </c>
      <c r="G35" s="60">
        <f>H35+I35+V35</f>
        <v>32.75</v>
      </c>
      <c r="H35" s="60">
        <f>9-1.25</f>
        <v>7.75</v>
      </c>
      <c r="I35" s="60">
        <v>0</v>
      </c>
      <c r="J35" s="48">
        <v>25</v>
      </c>
      <c r="K35" s="47" t="s">
        <v>83</v>
      </c>
      <c r="L35" s="47" t="s">
        <v>32</v>
      </c>
      <c r="M35" s="48" t="s">
        <v>184</v>
      </c>
      <c r="N35" s="47" t="s">
        <v>83</v>
      </c>
      <c r="O35" s="72" t="s">
        <v>123</v>
      </c>
      <c r="P35" s="73">
        <f t="shared" si="2"/>
        <v>0</v>
      </c>
      <c r="Q35" s="60">
        <f t="shared" si="4"/>
        <v>0</v>
      </c>
      <c r="R35" s="73" t="s">
        <v>37</v>
      </c>
      <c r="S35" s="81" t="s">
        <v>124</v>
      </c>
      <c r="T35" s="47" t="s">
        <v>34</v>
      </c>
      <c r="U35" s="85"/>
      <c r="V35" s="86">
        <v>25</v>
      </c>
    </row>
    <row r="36" ht="24" spans="1:22">
      <c r="A36" s="49">
        <v>24</v>
      </c>
      <c r="B36" s="48">
        <v>34</v>
      </c>
      <c r="C36" s="49" t="s">
        <v>85</v>
      </c>
      <c r="D36" s="48">
        <f>H36+I36+J36</f>
        <v>3.75</v>
      </c>
      <c r="E36" s="59">
        <v>11</v>
      </c>
      <c r="F36" s="62">
        <v>13.75</v>
      </c>
      <c r="G36" s="60">
        <f>H36+I36+V36</f>
        <v>13.75</v>
      </c>
      <c r="H36" s="60">
        <v>3.75</v>
      </c>
      <c r="I36" s="60">
        <v>0</v>
      </c>
      <c r="J36" s="60">
        <v>0</v>
      </c>
      <c r="K36" s="49" t="s">
        <v>86</v>
      </c>
      <c r="L36" s="49" t="s">
        <v>32</v>
      </c>
      <c r="M36" s="48" t="s">
        <v>184</v>
      </c>
      <c r="N36" s="49" t="s">
        <v>86</v>
      </c>
      <c r="O36" s="74">
        <v>110</v>
      </c>
      <c r="P36" s="75">
        <f t="shared" si="2"/>
        <v>10</v>
      </c>
      <c r="Q36" s="60">
        <f t="shared" si="4"/>
        <v>10</v>
      </c>
      <c r="R36" s="75" t="s">
        <v>37</v>
      </c>
      <c r="S36" s="49" t="s">
        <v>20</v>
      </c>
      <c r="T36" s="49" t="s">
        <v>34</v>
      </c>
      <c r="U36" s="85"/>
      <c r="V36" s="86">
        <v>10</v>
      </c>
    </row>
    <row r="37" ht="24" spans="1:22">
      <c r="A37" s="47">
        <v>25</v>
      </c>
      <c r="B37" s="48">
        <v>35</v>
      </c>
      <c r="C37" s="47" t="s">
        <v>88</v>
      </c>
      <c r="D37" s="48">
        <f>H37+I37+J37</f>
        <v>25.5</v>
      </c>
      <c r="E37" s="59">
        <v>13.3</v>
      </c>
      <c r="F37" s="61">
        <v>25.5</v>
      </c>
      <c r="G37" s="60">
        <f>H37+I37+V37</f>
        <v>25.5</v>
      </c>
      <c r="H37" s="60">
        <v>5.5</v>
      </c>
      <c r="I37" s="60">
        <v>0</v>
      </c>
      <c r="J37" s="48">
        <v>20</v>
      </c>
      <c r="K37" s="47" t="s">
        <v>89</v>
      </c>
      <c r="L37" s="47" t="s">
        <v>32</v>
      </c>
      <c r="M37" s="48" t="s">
        <v>184</v>
      </c>
      <c r="N37" s="47" t="s">
        <v>89</v>
      </c>
      <c r="O37" s="72">
        <v>220</v>
      </c>
      <c r="P37" s="73">
        <f t="shared" si="2"/>
        <v>0</v>
      </c>
      <c r="Q37" s="60">
        <f t="shared" si="4"/>
        <v>0</v>
      </c>
      <c r="R37" s="73" t="s">
        <v>37</v>
      </c>
      <c r="S37" s="47" t="s">
        <v>125</v>
      </c>
      <c r="T37" s="47" t="s">
        <v>34</v>
      </c>
      <c r="U37" s="88" t="s">
        <v>211</v>
      </c>
      <c r="V37" s="86">
        <v>20</v>
      </c>
    </row>
    <row r="38" ht="48" spans="1:22">
      <c r="A38" s="55">
        <v>26</v>
      </c>
      <c r="B38" s="48">
        <v>36</v>
      </c>
      <c r="C38" s="55" t="s">
        <v>91</v>
      </c>
      <c r="D38" s="48">
        <f t="shared" ref="D38:J38" si="5">SUM(D3:D37)</f>
        <v>435</v>
      </c>
      <c r="E38" s="48">
        <f t="shared" si="5"/>
        <v>550</v>
      </c>
      <c r="F38" s="48">
        <f t="shared" si="5"/>
        <v>555</v>
      </c>
      <c r="G38" s="60">
        <f t="shared" si="5"/>
        <v>630</v>
      </c>
      <c r="H38" s="60">
        <f t="shared" si="5"/>
        <v>142</v>
      </c>
      <c r="I38" s="60">
        <f t="shared" si="5"/>
        <v>17</v>
      </c>
      <c r="J38" s="60">
        <f t="shared" si="5"/>
        <v>276</v>
      </c>
      <c r="K38" s="70" t="s">
        <v>20</v>
      </c>
      <c r="L38" s="70" t="s">
        <v>20</v>
      </c>
      <c r="M38" s="78" t="s">
        <v>20</v>
      </c>
      <c r="N38" s="79" t="s">
        <v>20</v>
      </c>
      <c r="O38" s="79" t="s">
        <v>20</v>
      </c>
      <c r="P38" s="80">
        <f>SUM(P3:P37)</f>
        <v>103</v>
      </c>
      <c r="Q38" s="60">
        <f>SUM(Q3:Q37)</f>
        <v>198</v>
      </c>
      <c r="R38" s="80" t="s">
        <v>20</v>
      </c>
      <c r="S38" s="55" t="s">
        <v>20</v>
      </c>
      <c r="T38" s="55" t="s">
        <v>212</v>
      </c>
      <c r="U38" s="85" t="s">
        <v>20</v>
      </c>
      <c r="V38" s="86">
        <f>SUM(V3:V37)</f>
        <v>471</v>
      </c>
    </row>
  </sheetData>
  <autoFilter ref="B2:Y38">
    <extLst/>
  </autoFilter>
  <mergeCells count="61">
    <mergeCell ref="A1:V1"/>
    <mergeCell ref="C4:C10"/>
    <mergeCell ref="C12:C14"/>
    <mergeCell ref="C15:C19"/>
    <mergeCell ref="C20:C21"/>
    <mergeCell ref="C25:C27"/>
    <mergeCell ref="C30:C31"/>
    <mergeCell ref="C33:C34"/>
    <mergeCell ref="D4:D10"/>
    <mergeCell ref="D12:D14"/>
    <mergeCell ref="D15:D19"/>
    <mergeCell ref="D20:D21"/>
    <mergeCell ref="D25:D27"/>
    <mergeCell ref="D30:D31"/>
    <mergeCell ref="D33:D34"/>
    <mergeCell ref="E4:E10"/>
    <mergeCell ref="E12:E14"/>
    <mergeCell ref="E15:E19"/>
    <mergeCell ref="E20:E21"/>
    <mergeCell ref="E25:E27"/>
    <mergeCell ref="E30:E31"/>
    <mergeCell ref="E33:E34"/>
    <mergeCell ref="F4:F10"/>
    <mergeCell ref="F12:F14"/>
    <mergeCell ref="F15:F19"/>
    <mergeCell ref="F20:F21"/>
    <mergeCell ref="F25:F27"/>
    <mergeCell ref="F30:F31"/>
    <mergeCell ref="F33:F34"/>
    <mergeCell ref="G4:G10"/>
    <mergeCell ref="G12:G14"/>
    <mergeCell ref="G15:G18"/>
    <mergeCell ref="G20:G21"/>
    <mergeCell ref="G25:G27"/>
    <mergeCell ref="G30:G31"/>
    <mergeCell ref="G33:G34"/>
    <mergeCell ref="H4:H10"/>
    <mergeCell ref="H12:H14"/>
    <mergeCell ref="H15:H19"/>
    <mergeCell ref="H20:H21"/>
    <mergeCell ref="H25:H27"/>
    <mergeCell ref="H30:H31"/>
    <mergeCell ref="H33:H34"/>
    <mergeCell ref="I4:I10"/>
    <mergeCell ref="I12:I14"/>
    <mergeCell ref="I15:I19"/>
    <mergeCell ref="I20:I21"/>
    <mergeCell ref="I25:I27"/>
    <mergeCell ref="I30:I31"/>
    <mergeCell ref="I33:I34"/>
    <mergeCell ref="K5:K6"/>
    <mergeCell ref="K12:K13"/>
    <mergeCell ref="K30:K31"/>
    <mergeCell ref="U3:U4"/>
    <mergeCell ref="U5:U6"/>
    <mergeCell ref="U7:U9"/>
    <mergeCell ref="U12:U13"/>
    <mergeCell ref="U16:U18"/>
    <mergeCell ref="U20:U21"/>
    <mergeCell ref="U25:U31"/>
    <mergeCell ref="U33:U36"/>
  </mergeCells>
  <pageMargins left="0.472222222222222" right="0.156944444444444" top="0.314583333333333" bottom="0.511805555555556" header="0.5" footer="0.236111111111111"/>
  <pageSetup paperSize="8"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8"/>
  <sheetViews>
    <sheetView zoomScale="160" zoomScaleNormal="160" workbookViewId="0">
      <pane ySplit="2" topLeftCell="A3" activePane="bottomLeft" state="frozen"/>
      <selection/>
      <selection pane="bottomLeft" activeCell="D7" sqref="D7"/>
    </sheetView>
  </sheetViews>
  <sheetFormatPr defaultColWidth="9" defaultRowHeight="13.5"/>
  <sheetData>
    <row r="1" ht="17" customHeight="true" spans="1:14">
      <c r="A1" s="29" t="s">
        <v>1</v>
      </c>
      <c r="B1" s="29" t="s">
        <v>213</v>
      </c>
      <c r="C1" s="30" t="s">
        <v>214</v>
      </c>
      <c r="D1" s="30" t="s">
        <v>215</v>
      </c>
      <c r="E1" s="33" t="s">
        <v>37</v>
      </c>
      <c r="F1" s="33"/>
      <c r="G1" s="33" t="s">
        <v>21</v>
      </c>
      <c r="H1" s="33"/>
      <c r="I1" s="33" t="s">
        <v>30</v>
      </c>
      <c r="J1" s="33"/>
      <c r="K1" s="33" t="s">
        <v>58</v>
      </c>
      <c r="L1" s="33"/>
      <c r="M1" s="33" t="s">
        <v>198</v>
      </c>
      <c r="N1" s="33"/>
    </row>
    <row r="2" ht="14.25" spans="1:14">
      <c r="A2" s="29"/>
      <c r="B2" s="29"/>
      <c r="C2" s="31" t="s">
        <v>216</v>
      </c>
      <c r="D2" s="31" t="s">
        <v>217</v>
      </c>
      <c r="E2" s="34" t="s">
        <v>218</v>
      </c>
      <c r="F2" s="31" t="s">
        <v>219</v>
      </c>
      <c r="G2" s="34" t="s">
        <v>218</v>
      </c>
      <c r="H2" s="34" t="s">
        <v>219</v>
      </c>
      <c r="I2" s="34" t="s">
        <v>218</v>
      </c>
      <c r="J2" s="33" t="s">
        <v>219</v>
      </c>
      <c r="K2" s="33" t="s">
        <v>218</v>
      </c>
      <c r="L2" s="33" t="s">
        <v>219</v>
      </c>
      <c r="M2" s="33" t="s">
        <v>218</v>
      </c>
      <c r="N2" s="29" t="s">
        <v>219</v>
      </c>
    </row>
    <row r="3" ht="23.25" spans="1:14">
      <c r="A3" s="32">
        <v>1</v>
      </c>
      <c r="B3" s="32" t="s">
        <v>220</v>
      </c>
      <c r="C3" s="32" t="s">
        <v>221</v>
      </c>
      <c r="D3" s="32">
        <v>500</v>
      </c>
      <c r="E3" s="35" t="s">
        <v>20</v>
      </c>
      <c r="F3" s="32" t="s">
        <v>20</v>
      </c>
      <c r="G3" s="35" t="s">
        <v>222</v>
      </c>
      <c r="H3" s="35">
        <v>4.63</v>
      </c>
      <c r="I3" s="35" t="s">
        <v>223</v>
      </c>
      <c r="J3" s="35">
        <v>4.03</v>
      </c>
      <c r="K3" s="35" t="s">
        <v>223</v>
      </c>
      <c r="L3" s="35">
        <v>2.91</v>
      </c>
      <c r="M3" s="35" t="s">
        <v>222</v>
      </c>
      <c r="N3" s="32">
        <v>2.76</v>
      </c>
    </row>
    <row r="4" ht="23.25" spans="1:14">
      <c r="A4" s="32">
        <v>2</v>
      </c>
      <c r="B4" s="32" t="s">
        <v>224</v>
      </c>
      <c r="C4" s="32" t="s">
        <v>221</v>
      </c>
      <c r="D4" s="32">
        <v>500</v>
      </c>
      <c r="E4" s="35" t="s">
        <v>20</v>
      </c>
      <c r="F4" s="32" t="s">
        <v>20</v>
      </c>
      <c r="G4" s="35" t="s">
        <v>222</v>
      </c>
      <c r="H4" s="35">
        <v>4.58</v>
      </c>
      <c r="I4" s="35" t="s">
        <v>223</v>
      </c>
      <c r="J4" s="35">
        <v>4.01</v>
      </c>
      <c r="K4" s="35" t="s">
        <v>223</v>
      </c>
      <c r="L4" s="35">
        <v>2.89</v>
      </c>
      <c r="M4" s="35" t="s">
        <v>222</v>
      </c>
      <c r="N4" s="32">
        <v>2.74</v>
      </c>
    </row>
    <row r="5" ht="23.25" spans="1:14">
      <c r="A5" s="32">
        <v>3</v>
      </c>
      <c r="B5" s="32" t="s">
        <v>225</v>
      </c>
      <c r="C5" s="32" t="s">
        <v>226</v>
      </c>
      <c r="D5" s="32">
        <v>500</v>
      </c>
      <c r="E5" s="35" t="s">
        <v>20</v>
      </c>
      <c r="F5" s="32" t="s">
        <v>20</v>
      </c>
      <c r="G5" s="35" t="s">
        <v>227</v>
      </c>
      <c r="H5" s="35">
        <v>2.56</v>
      </c>
      <c r="I5" s="35" t="s">
        <v>228</v>
      </c>
      <c r="J5" s="35">
        <v>2.22</v>
      </c>
      <c r="K5" s="35" t="s">
        <v>229</v>
      </c>
      <c r="L5" s="35">
        <v>2.05</v>
      </c>
      <c r="M5" s="35" t="s">
        <v>227</v>
      </c>
      <c r="N5" s="32">
        <v>1.83</v>
      </c>
    </row>
    <row r="6" ht="23.25" spans="1:14">
      <c r="A6" s="32">
        <v>4</v>
      </c>
      <c r="B6" s="32" t="s">
        <v>230</v>
      </c>
      <c r="C6" s="32" t="s">
        <v>231</v>
      </c>
      <c r="D6" s="32">
        <v>220</v>
      </c>
      <c r="E6" s="35" t="s">
        <v>228</v>
      </c>
      <c r="F6" s="32">
        <v>5.36</v>
      </c>
      <c r="G6" s="35" t="s">
        <v>229</v>
      </c>
      <c r="H6" s="35">
        <v>3.82</v>
      </c>
      <c r="I6" s="35" t="s">
        <v>228</v>
      </c>
      <c r="J6" s="35">
        <v>3.28</v>
      </c>
      <c r="K6" s="35" t="s">
        <v>229</v>
      </c>
      <c r="L6" s="35">
        <v>3.09</v>
      </c>
      <c r="M6" s="35" t="s">
        <v>223</v>
      </c>
      <c r="N6" s="32">
        <v>2.7</v>
      </c>
    </row>
    <row r="7" ht="23.25" spans="1:14">
      <c r="A7" s="32">
        <v>5</v>
      </c>
      <c r="B7" s="32" t="s">
        <v>232</v>
      </c>
      <c r="C7" s="32" t="s">
        <v>226</v>
      </c>
      <c r="D7" s="32">
        <v>500</v>
      </c>
      <c r="E7" s="35" t="s">
        <v>20</v>
      </c>
      <c r="F7" s="32" t="s">
        <v>20</v>
      </c>
      <c r="G7" s="35" t="s">
        <v>227</v>
      </c>
      <c r="H7" s="35">
        <v>2.57</v>
      </c>
      <c r="I7" s="35" t="s">
        <v>228</v>
      </c>
      <c r="J7" s="35">
        <v>2.23</v>
      </c>
      <c r="K7" s="35" t="s">
        <v>229</v>
      </c>
      <c r="L7" s="35">
        <v>2.06</v>
      </c>
      <c r="M7" s="35" t="s">
        <v>227</v>
      </c>
      <c r="N7" s="32">
        <v>1.84</v>
      </c>
    </row>
    <row r="8" ht="23.25" spans="1:14">
      <c r="A8" s="32">
        <v>6</v>
      </c>
      <c r="B8" s="32" t="s">
        <v>233</v>
      </c>
      <c r="C8" s="32" t="s">
        <v>234</v>
      </c>
      <c r="D8" s="32">
        <v>220</v>
      </c>
      <c r="E8" s="35" t="s">
        <v>20</v>
      </c>
      <c r="F8" s="32" t="s">
        <v>20</v>
      </c>
      <c r="G8" s="35" t="s">
        <v>223</v>
      </c>
      <c r="H8" s="35">
        <v>4.09</v>
      </c>
      <c r="I8" s="35" t="s">
        <v>223</v>
      </c>
      <c r="J8" s="35">
        <v>2.76</v>
      </c>
      <c r="K8" s="35" t="s">
        <v>235</v>
      </c>
      <c r="L8" s="35">
        <v>2.86</v>
      </c>
      <c r="M8" s="35" t="s">
        <v>222</v>
      </c>
      <c r="N8" s="32">
        <v>2.19</v>
      </c>
    </row>
    <row r="9" ht="23.25" spans="1:14">
      <c r="A9" s="32">
        <v>7</v>
      </c>
      <c r="B9" s="32" t="s">
        <v>236</v>
      </c>
      <c r="C9" s="32" t="s">
        <v>237</v>
      </c>
      <c r="D9" s="32">
        <v>220</v>
      </c>
      <c r="E9" s="35" t="s">
        <v>238</v>
      </c>
      <c r="F9" s="32">
        <v>5.43</v>
      </c>
      <c r="G9" s="35" t="s">
        <v>222</v>
      </c>
      <c r="H9" s="35">
        <v>3.91</v>
      </c>
      <c r="I9" s="35" t="s">
        <v>223</v>
      </c>
      <c r="J9" s="35">
        <v>3.4</v>
      </c>
      <c r="K9" s="35" t="s">
        <v>223</v>
      </c>
      <c r="L9" s="35">
        <v>2.97</v>
      </c>
      <c r="M9" s="35" t="s">
        <v>222</v>
      </c>
      <c r="N9" s="32">
        <v>2.79</v>
      </c>
    </row>
    <row r="10" ht="23.25" spans="1:14">
      <c r="A10" s="32">
        <v>8</v>
      </c>
      <c r="B10" s="32" t="s">
        <v>239</v>
      </c>
      <c r="C10" s="32" t="s">
        <v>240</v>
      </c>
      <c r="D10" s="32">
        <v>220</v>
      </c>
      <c r="E10" s="35" t="s">
        <v>238</v>
      </c>
      <c r="F10" s="32">
        <v>4.94</v>
      </c>
      <c r="G10" s="35" t="s">
        <v>222</v>
      </c>
      <c r="H10" s="35">
        <v>3.93</v>
      </c>
      <c r="I10" s="35" t="s">
        <v>223</v>
      </c>
      <c r="J10" s="35">
        <v>3.51</v>
      </c>
      <c r="K10" s="35" t="s">
        <v>223</v>
      </c>
      <c r="L10" s="35">
        <v>2.96</v>
      </c>
      <c r="M10" s="35" t="s">
        <v>222</v>
      </c>
      <c r="N10" s="32">
        <v>2.81</v>
      </c>
    </row>
    <row r="11" ht="23.25" spans="1:14">
      <c r="A11" s="32">
        <v>9</v>
      </c>
      <c r="B11" s="32" t="s">
        <v>241</v>
      </c>
      <c r="C11" s="32" t="s">
        <v>240</v>
      </c>
      <c r="D11" s="32">
        <v>220</v>
      </c>
      <c r="E11" s="35" t="s">
        <v>238</v>
      </c>
      <c r="F11" s="32">
        <v>4.89</v>
      </c>
      <c r="G11" s="35" t="s">
        <v>222</v>
      </c>
      <c r="H11" s="35">
        <v>3.89</v>
      </c>
      <c r="I11" s="35" t="s">
        <v>223</v>
      </c>
      <c r="J11" s="35">
        <v>3.49</v>
      </c>
      <c r="K11" s="35" t="s">
        <v>223</v>
      </c>
      <c r="L11" s="35">
        <v>2.94</v>
      </c>
      <c r="M11" s="35" t="s">
        <v>222</v>
      </c>
      <c r="N11" s="32">
        <v>2.79</v>
      </c>
    </row>
    <row r="12" ht="23.25" spans="1:14">
      <c r="A12" s="32">
        <v>10</v>
      </c>
      <c r="B12" s="32" t="s">
        <v>242</v>
      </c>
      <c r="C12" s="32" t="s">
        <v>221</v>
      </c>
      <c r="D12" s="32">
        <v>500</v>
      </c>
      <c r="E12" s="35" t="s">
        <v>20</v>
      </c>
      <c r="F12" s="32" t="s">
        <v>20</v>
      </c>
      <c r="G12" s="35" t="s">
        <v>20</v>
      </c>
      <c r="H12" s="35" t="s">
        <v>20</v>
      </c>
      <c r="I12" s="35" t="s">
        <v>20</v>
      </c>
      <c r="J12" s="35" t="s">
        <v>20</v>
      </c>
      <c r="K12" s="35" t="s">
        <v>223</v>
      </c>
      <c r="L12" s="35">
        <v>2.86</v>
      </c>
      <c r="M12" s="35" t="s">
        <v>222</v>
      </c>
      <c r="N12" s="32">
        <v>2.71</v>
      </c>
    </row>
    <row r="13" ht="23.25" spans="1:14">
      <c r="A13" s="32">
        <v>11</v>
      </c>
      <c r="B13" s="32" t="s">
        <v>243</v>
      </c>
      <c r="C13" s="32" t="s">
        <v>244</v>
      </c>
      <c r="D13" s="32">
        <v>220</v>
      </c>
      <c r="E13" s="35" t="s">
        <v>20</v>
      </c>
      <c r="F13" s="32" t="s">
        <v>20</v>
      </c>
      <c r="G13" s="35" t="s">
        <v>20</v>
      </c>
      <c r="H13" s="35" t="s">
        <v>20</v>
      </c>
      <c r="I13" s="35" t="s">
        <v>20</v>
      </c>
      <c r="J13" s="35" t="s">
        <v>20</v>
      </c>
      <c r="K13" s="35" t="s">
        <v>229</v>
      </c>
      <c r="L13" s="35">
        <v>3.08</v>
      </c>
      <c r="M13" s="35" t="s">
        <v>227</v>
      </c>
      <c r="N13" s="32">
        <v>2.28</v>
      </c>
    </row>
    <row r="14" ht="23.25" spans="1:14">
      <c r="A14" s="32">
        <v>12</v>
      </c>
      <c r="B14" s="32" t="s">
        <v>245</v>
      </c>
      <c r="C14" s="32" t="s">
        <v>244</v>
      </c>
      <c r="D14" s="32">
        <v>220</v>
      </c>
      <c r="E14" s="35" t="s">
        <v>20</v>
      </c>
      <c r="F14" s="32" t="s">
        <v>20</v>
      </c>
      <c r="G14" s="35" t="s">
        <v>20</v>
      </c>
      <c r="H14" s="35" t="s">
        <v>20</v>
      </c>
      <c r="I14" s="35" t="s">
        <v>20</v>
      </c>
      <c r="J14" s="35" t="s">
        <v>20</v>
      </c>
      <c r="K14" s="35" t="s">
        <v>20</v>
      </c>
      <c r="L14" s="35" t="s">
        <v>20</v>
      </c>
      <c r="M14" s="35" t="s">
        <v>227</v>
      </c>
      <c r="N14" s="32">
        <v>2.28</v>
      </c>
    </row>
    <row r="15" ht="23.25" spans="1:14">
      <c r="A15" s="32">
        <v>13</v>
      </c>
      <c r="B15" s="32" t="s">
        <v>246</v>
      </c>
      <c r="C15" s="32" t="s">
        <v>247</v>
      </c>
      <c r="D15" s="32">
        <v>500</v>
      </c>
      <c r="E15" s="35" t="s">
        <v>20</v>
      </c>
      <c r="F15" s="32" t="s">
        <v>20</v>
      </c>
      <c r="G15" s="35" t="s">
        <v>20</v>
      </c>
      <c r="H15" s="35" t="s">
        <v>20</v>
      </c>
      <c r="I15" s="35" t="s">
        <v>20</v>
      </c>
      <c r="J15" s="35" t="s">
        <v>20</v>
      </c>
      <c r="K15" s="35" t="s">
        <v>229</v>
      </c>
      <c r="L15" s="35">
        <v>2.4</v>
      </c>
      <c r="M15" s="35" t="s">
        <v>227</v>
      </c>
      <c r="N15" s="32">
        <v>2.13</v>
      </c>
    </row>
    <row r="16" ht="23.25" spans="1:14">
      <c r="A16" s="32">
        <v>14</v>
      </c>
      <c r="B16" s="32" t="s">
        <v>248</v>
      </c>
      <c r="C16" s="32" t="s">
        <v>247</v>
      </c>
      <c r="D16" s="32">
        <v>500</v>
      </c>
      <c r="E16" s="35" t="s">
        <v>20</v>
      </c>
      <c r="F16" s="32" t="s">
        <v>20</v>
      </c>
      <c r="G16" s="35" t="s">
        <v>20</v>
      </c>
      <c r="H16" s="35" t="s">
        <v>20</v>
      </c>
      <c r="I16" s="35" t="s">
        <v>20</v>
      </c>
      <c r="J16" s="35" t="s">
        <v>20</v>
      </c>
      <c r="K16" s="35" t="s">
        <v>229</v>
      </c>
      <c r="L16" s="35">
        <v>2.41</v>
      </c>
      <c r="M16" s="35" t="s">
        <v>227</v>
      </c>
      <c r="N16" s="32">
        <v>2.14</v>
      </c>
    </row>
    <row r="17" ht="23.25" spans="1:14">
      <c r="A17" s="32">
        <v>15</v>
      </c>
      <c r="B17" s="32" t="s">
        <v>249</v>
      </c>
      <c r="C17" s="32" t="s">
        <v>247</v>
      </c>
      <c r="D17" s="32">
        <v>500</v>
      </c>
      <c r="E17" s="35" t="s">
        <v>20</v>
      </c>
      <c r="F17" s="32" t="s">
        <v>20</v>
      </c>
      <c r="G17" s="35" t="s">
        <v>20</v>
      </c>
      <c r="H17" s="35" t="s">
        <v>20</v>
      </c>
      <c r="I17" s="35" t="s">
        <v>20</v>
      </c>
      <c r="J17" s="35" t="s">
        <v>20</v>
      </c>
      <c r="K17" s="35" t="s">
        <v>229</v>
      </c>
      <c r="L17" s="35">
        <v>2.39</v>
      </c>
      <c r="M17" s="35" t="s">
        <v>227</v>
      </c>
      <c r="N17" s="32">
        <v>2.12</v>
      </c>
    </row>
    <row r="18" ht="23.25" spans="1:14">
      <c r="A18" s="32">
        <v>16</v>
      </c>
      <c r="B18" s="32" t="s">
        <v>250</v>
      </c>
      <c r="C18" s="32" t="s">
        <v>247</v>
      </c>
      <c r="D18" s="32">
        <v>500</v>
      </c>
      <c r="E18" s="35" t="s">
        <v>20</v>
      </c>
      <c r="F18" s="32" t="s">
        <v>20</v>
      </c>
      <c r="G18" s="35" t="s">
        <v>20</v>
      </c>
      <c r="H18" s="35" t="s">
        <v>20</v>
      </c>
      <c r="I18" s="35" t="s">
        <v>20</v>
      </c>
      <c r="J18" s="35" t="s">
        <v>20</v>
      </c>
      <c r="K18" s="35" t="s">
        <v>229</v>
      </c>
      <c r="L18" s="35">
        <v>2.41</v>
      </c>
      <c r="M18" s="35" t="s">
        <v>227</v>
      </c>
      <c r="N18" s="32">
        <v>2.14</v>
      </c>
    </row>
    <row r="19" ht="23.25" spans="1:14">
      <c r="A19" s="32">
        <v>17</v>
      </c>
      <c r="B19" s="32" t="s">
        <v>251</v>
      </c>
      <c r="C19" s="32" t="s">
        <v>247</v>
      </c>
      <c r="D19" s="32">
        <v>500</v>
      </c>
      <c r="E19" s="35" t="s">
        <v>20</v>
      </c>
      <c r="F19" s="32" t="s">
        <v>20</v>
      </c>
      <c r="G19" s="35" t="s">
        <v>20</v>
      </c>
      <c r="H19" s="35" t="s">
        <v>20</v>
      </c>
      <c r="I19" s="35" t="s">
        <v>20</v>
      </c>
      <c r="J19" s="35" t="s">
        <v>20</v>
      </c>
      <c r="K19" s="35" t="s">
        <v>229</v>
      </c>
      <c r="L19" s="35">
        <v>2.39</v>
      </c>
      <c r="M19" s="35" t="s">
        <v>227</v>
      </c>
      <c r="N19" s="32">
        <v>2.12</v>
      </c>
    </row>
    <row r="20" ht="23.25" spans="1:14">
      <c r="A20" s="32">
        <v>18</v>
      </c>
      <c r="B20" s="32" t="s">
        <v>252</v>
      </c>
      <c r="C20" s="32" t="s">
        <v>226</v>
      </c>
      <c r="D20" s="32">
        <v>500</v>
      </c>
      <c r="E20" s="35" t="s">
        <v>20</v>
      </c>
      <c r="F20" s="32" t="s">
        <v>20</v>
      </c>
      <c r="G20" s="35" t="s">
        <v>227</v>
      </c>
      <c r="H20" s="35">
        <v>2.55</v>
      </c>
      <c r="I20" s="35" t="s">
        <v>228</v>
      </c>
      <c r="J20" s="35">
        <v>2.21</v>
      </c>
      <c r="K20" s="35" t="s">
        <v>229</v>
      </c>
      <c r="L20" s="35">
        <v>1.98</v>
      </c>
      <c r="M20" s="35" t="s">
        <v>227</v>
      </c>
      <c r="N20" s="32">
        <v>1.77</v>
      </c>
    </row>
    <row r="21" ht="23.25" spans="1:14">
      <c r="A21" s="32">
        <v>19</v>
      </c>
      <c r="B21" s="32" t="s">
        <v>253</v>
      </c>
      <c r="C21" s="32" t="s">
        <v>226</v>
      </c>
      <c r="D21" s="32">
        <v>500</v>
      </c>
      <c r="E21" s="35" t="s">
        <v>20</v>
      </c>
      <c r="F21" s="32" t="s">
        <v>20</v>
      </c>
      <c r="G21" s="35" t="s">
        <v>227</v>
      </c>
      <c r="H21" s="35">
        <v>2.57</v>
      </c>
      <c r="I21" s="35" t="s">
        <v>228</v>
      </c>
      <c r="J21" s="35">
        <v>2.23</v>
      </c>
      <c r="K21" s="35" t="s">
        <v>229</v>
      </c>
      <c r="L21" s="35">
        <v>1.99</v>
      </c>
      <c r="M21" s="35" t="s">
        <v>227</v>
      </c>
      <c r="N21" s="32">
        <v>1.79</v>
      </c>
    </row>
    <row r="22" ht="14.25" spans="1:14">
      <c r="A22" s="32">
        <v>20</v>
      </c>
      <c r="B22" s="32" t="s">
        <v>254</v>
      </c>
      <c r="C22" s="32" t="s">
        <v>255</v>
      </c>
      <c r="D22" s="32">
        <v>110</v>
      </c>
      <c r="E22" s="35" t="s">
        <v>223</v>
      </c>
      <c r="F22" s="32">
        <v>4.13</v>
      </c>
      <c r="G22" s="35" t="s">
        <v>223</v>
      </c>
      <c r="H22" s="35">
        <v>4.42</v>
      </c>
      <c r="I22" s="35" t="s">
        <v>223</v>
      </c>
      <c r="J22" s="35">
        <v>3.28</v>
      </c>
      <c r="K22" s="35" t="s">
        <v>235</v>
      </c>
      <c r="L22" s="35">
        <v>3.06</v>
      </c>
      <c r="M22" s="35" t="s">
        <v>223</v>
      </c>
      <c r="N22" s="32">
        <v>2.41</v>
      </c>
    </row>
    <row r="23" ht="23.25" spans="1:14">
      <c r="A23" s="32">
        <v>21</v>
      </c>
      <c r="B23" s="32" t="s">
        <v>256</v>
      </c>
      <c r="C23" s="32" t="s">
        <v>257</v>
      </c>
      <c r="D23" s="32">
        <v>110</v>
      </c>
      <c r="E23" s="35" t="s">
        <v>223</v>
      </c>
      <c r="F23" s="32">
        <v>5.47</v>
      </c>
      <c r="G23" s="35" t="s">
        <v>222</v>
      </c>
      <c r="H23" s="35">
        <v>4.35</v>
      </c>
      <c r="I23" s="35" t="s">
        <v>223</v>
      </c>
      <c r="J23" s="35">
        <v>3.78</v>
      </c>
      <c r="K23" s="35" t="s">
        <v>223</v>
      </c>
      <c r="L23" s="35">
        <v>3.01</v>
      </c>
      <c r="M23" s="35" t="s">
        <v>223</v>
      </c>
      <c r="N23" s="32">
        <v>2.89</v>
      </c>
    </row>
    <row r="24" ht="14.25" spans="1:14">
      <c r="A24" s="32">
        <v>22</v>
      </c>
      <c r="B24" s="32" t="s">
        <v>258</v>
      </c>
      <c r="C24" s="32" t="s">
        <v>259</v>
      </c>
      <c r="D24" s="32">
        <v>110</v>
      </c>
      <c r="E24" s="35" t="s">
        <v>223</v>
      </c>
      <c r="F24" s="32">
        <v>4.03</v>
      </c>
      <c r="G24" s="35" t="s">
        <v>235</v>
      </c>
      <c r="H24" s="35">
        <v>4.21</v>
      </c>
      <c r="I24" s="35" t="s">
        <v>223</v>
      </c>
      <c r="J24" s="35">
        <v>3.03</v>
      </c>
      <c r="K24" s="35" t="s">
        <v>235</v>
      </c>
      <c r="L24" s="35">
        <v>3.21</v>
      </c>
      <c r="M24" s="35" t="s">
        <v>223</v>
      </c>
      <c r="N24" s="32">
        <v>2.71</v>
      </c>
    </row>
    <row r="25" ht="14.25" spans="1:14">
      <c r="A25" s="32">
        <v>23</v>
      </c>
      <c r="B25" s="32" t="s">
        <v>260</v>
      </c>
      <c r="C25" s="32" t="s">
        <v>261</v>
      </c>
      <c r="D25" s="32">
        <v>110</v>
      </c>
      <c r="E25" s="35" t="s">
        <v>223</v>
      </c>
      <c r="F25" s="32">
        <v>4.13</v>
      </c>
      <c r="G25" s="35" t="s">
        <v>223</v>
      </c>
      <c r="H25" s="35">
        <v>4.42</v>
      </c>
      <c r="I25" s="35" t="s">
        <v>223</v>
      </c>
      <c r="J25" s="35">
        <v>3.3</v>
      </c>
      <c r="K25" s="35" t="s">
        <v>235</v>
      </c>
      <c r="L25" s="35">
        <v>3.23</v>
      </c>
      <c r="M25" s="35" t="s">
        <v>223</v>
      </c>
      <c r="N25" s="32">
        <v>2.66</v>
      </c>
    </row>
    <row r="26" ht="14.25" spans="1:14">
      <c r="A26" s="32">
        <v>24</v>
      </c>
      <c r="B26" s="32" t="s">
        <v>262</v>
      </c>
      <c r="C26" s="32" t="s">
        <v>263</v>
      </c>
      <c r="D26" s="32">
        <v>110</v>
      </c>
      <c r="E26" s="35" t="s">
        <v>223</v>
      </c>
      <c r="F26" s="32">
        <v>4.81</v>
      </c>
      <c r="G26" s="35" t="s">
        <v>223</v>
      </c>
      <c r="H26" s="35">
        <v>5.5</v>
      </c>
      <c r="I26" s="35" t="s">
        <v>223</v>
      </c>
      <c r="J26" s="35">
        <v>3.67</v>
      </c>
      <c r="K26" s="35" t="s">
        <v>223</v>
      </c>
      <c r="L26" s="35">
        <v>3.49</v>
      </c>
      <c r="M26" s="35" t="s">
        <v>223</v>
      </c>
      <c r="N26" s="32">
        <v>3.08</v>
      </c>
    </row>
    <row r="27" ht="14.25" spans="1:14">
      <c r="A27" s="32">
        <v>25</v>
      </c>
      <c r="B27" s="32" t="s">
        <v>264</v>
      </c>
      <c r="C27" s="32" t="s">
        <v>265</v>
      </c>
      <c r="D27" s="32">
        <v>110</v>
      </c>
      <c r="E27" s="35" t="s">
        <v>223</v>
      </c>
      <c r="F27" s="32">
        <v>3.15</v>
      </c>
      <c r="G27" s="35" t="s">
        <v>235</v>
      </c>
      <c r="H27" s="35">
        <v>3.33</v>
      </c>
      <c r="I27" s="35" t="s">
        <v>223</v>
      </c>
      <c r="J27" s="35">
        <v>2.63</v>
      </c>
      <c r="K27" s="35" t="s">
        <v>235</v>
      </c>
      <c r="L27" s="35">
        <v>2.61</v>
      </c>
      <c r="M27" s="35" t="s">
        <v>223</v>
      </c>
      <c r="N27" s="32">
        <v>2.27</v>
      </c>
    </row>
    <row r="28" ht="14.25" spans="1:14">
      <c r="A28" s="32">
        <v>26</v>
      </c>
      <c r="B28" s="32" t="s">
        <v>266</v>
      </c>
      <c r="C28" s="32" t="s">
        <v>267</v>
      </c>
      <c r="D28" s="32">
        <v>110</v>
      </c>
      <c r="E28" s="35" t="s">
        <v>223</v>
      </c>
      <c r="F28" s="32">
        <v>4.37</v>
      </c>
      <c r="G28" s="35" t="s">
        <v>223</v>
      </c>
      <c r="H28" s="35">
        <v>4.76</v>
      </c>
      <c r="I28" s="35" t="s">
        <v>223</v>
      </c>
      <c r="J28" s="35">
        <v>3.28</v>
      </c>
      <c r="K28" s="35" t="s">
        <v>235</v>
      </c>
      <c r="L28" s="35">
        <v>3.24</v>
      </c>
      <c r="M28" s="35" t="s">
        <v>223</v>
      </c>
      <c r="N28" s="32">
        <v>2.59</v>
      </c>
    </row>
    <row r="29" ht="14.25" spans="1:14">
      <c r="A29" s="32">
        <v>27</v>
      </c>
      <c r="B29" s="32" t="s">
        <v>268</v>
      </c>
      <c r="C29" s="32" t="s">
        <v>269</v>
      </c>
      <c r="D29" s="32">
        <v>110</v>
      </c>
      <c r="E29" s="35" t="s">
        <v>223</v>
      </c>
      <c r="F29" s="32">
        <v>3.83</v>
      </c>
      <c r="G29" s="35" t="s">
        <v>235</v>
      </c>
      <c r="H29" s="35">
        <v>3.95</v>
      </c>
      <c r="I29" s="35" t="s">
        <v>223</v>
      </c>
      <c r="J29" s="35">
        <v>3</v>
      </c>
      <c r="K29" s="35" t="s">
        <v>235</v>
      </c>
      <c r="L29" s="35">
        <v>3.03</v>
      </c>
      <c r="M29" s="35" t="s">
        <v>223</v>
      </c>
      <c r="N29" s="32">
        <v>2.63</v>
      </c>
    </row>
    <row r="30" ht="14.25" spans="1:14">
      <c r="A30" s="32">
        <v>28</v>
      </c>
      <c r="B30" s="32" t="s">
        <v>270</v>
      </c>
      <c r="C30" s="32" t="s">
        <v>261</v>
      </c>
      <c r="D30" s="32">
        <v>220</v>
      </c>
      <c r="E30" s="35" t="s">
        <v>223</v>
      </c>
      <c r="F30" s="32">
        <v>4.35</v>
      </c>
      <c r="G30" s="35" t="s">
        <v>223</v>
      </c>
      <c r="H30" s="35">
        <v>4.68</v>
      </c>
      <c r="I30" s="35" t="s">
        <v>223</v>
      </c>
      <c r="J30" s="35">
        <v>3.49</v>
      </c>
      <c r="K30" s="35" t="s">
        <v>235</v>
      </c>
      <c r="L30" s="35">
        <v>3.41</v>
      </c>
      <c r="M30" s="35" t="s">
        <v>223</v>
      </c>
      <c r="N30" s="32">
        <v>2.78</v>
      </c>
    </row>
    <row r="31" ht="14.25" spans="1:14">
      <c r="A31" s="32">
        <v>29</v>
      </c>
      <c r="B31" s="32" t="s">
        <v>271</v>
      </c>
      <c r="C31" s="32" t="s">
        <v>255</v>
      </c>
      <c r="D31" s="32">
        <v>110</v>
      </c>
      <c r="E31" s="35" t="s">
        <v>223</v>
      </c>
      <c r="F31" s="32">
        <v>4.23</v>
      </c>
      <c r="G31" s="35" t="s">
        <v>223</v>
      </c>
      <c r="H31" s="35">
        <v>4.53</v>
      </c>
      <c r="I31" s="35" t="s">
        <v>223</v>
      </c>
      <c r="J31" s="35">
        <v>3.34</v>
      </c>
      <c r="K31" s="35" t="s">
        <v>235</v>
      </c>
      <c r="L31" s="35">
        <v>3.12</v>
      </c>
      <c r="M31" s="35" t="s">
        <v>223</v>
      </c>
      <c r="N31" s="32">
        <v>2.45</v>
      </c>
    </row>
    <row r="32" ht="14.25" spans="1:14">
      <c r="A32" s="32">
        <v>30</v>
      </c>
      <c r="B32" s="32" t="s">
        <v>272</v>
      </c>
      <c r="C32" s="32" t="s">
        <v>269</v>
      </c>
      <c r="D32" s="32">
        <v>110</v>
      </c>
      <c r="E32" s="35" t="s">
        <v>223</v>
      </c>
      <c r="F32" s="32">
        <v>4.33</v>
      </c>
      <c r="G32" s="35" t="s">
        <v>235</v>
      </c>
      <c r="H32" s="35">
        <v>4.48</v>
      </c>
      <c r="I32" s="35" t="s">
        <v>223</v>
      </c>
      <c r="J32" s="35">
        <v>3.3</v>
      </c>
      <c r="K32" s="35" t="s">
        <v>235</v>
      </c>
      <c r="L32" s="35">
        <v>3.33</v>
      </c>
      <c r="M32" s="35" t="s">
        <v>223</v>
      </c>
      <c r="N32" s="32">
        <v>2.85</v>
      </c>
    </row>
    <row r="33" ht="14.25" spans="1:14">
      <c r="A33" s="32">
        <v>31</v>
      </c>
      <c r="B33" s="32" t="s">
        <v>273</v>
      </c>
      <c r="C33" s="32" t="s">
        <v>274</v>
      </c>
      <c r="D33" s="32">
        <v>110</v>
      </c>
      <c r="E33" s="35" t="s">
        <v>223</v>
      </c>
      <c r="F33" s="32">
        <v>6.14</v>
      </c>
      <c r="G33" s="35" t="s">
        <v>223</v>
      </c>
      <c r="H33" s="35">
        <v>6.8</v>
      </c>
      <c r="I33" s="35" t="s">
        <v>223</v>
      </c>
      <c r="J33" s="35">
        <v>4.74</v>
      </c>
      <c r="K33" s="35" t="s">
        <v>223</v>
      </c>
      <c r="L33" s="35">
        <v>4.28</v>
      </c>
      <c r="M33" s="35" t="s">
        <v>223</v>
      </c>
      <c r="N33" s="32">
        <v>3.38</v>
      </c>
    </row>
    <row r="34" ht="14.25" spans="1:14">
      <c r="A34" s="32">
        <v>32</v>
      </c>
      <c r="B34" s="32" t="s">
        <v>275</v>
      </c>
      <c r="C34" s="32" t="s">
        <v>276</v>
      </c>
      <c r="D34" s="32">
        <v>110</v>
      </c>
      <c r="E34" s="35" t="s">
        <v>235</v>
      </c>
      <c r="F34" s="32">
        <v>3.08</v>
      </c>
      <c r="G34" s="35" t="s">
        <v>235</v>
      </c>
      <c r="H34" s="35">
        <v>3.2</v>
      </c>
      <c r="I34" s="35" t="s">
        <v>223</v>
      </c>
      <c r="J34" s="35">
        <v>2.55</v>
      </c>
      <c r="K34" s="35" t="s">
        <v>235</v>
      </c>
      <c r="L34" s="35">
        <v>2.82</v>
      </c>
      <c r="M34" s="35" t="s">
        <v>223</v>
      </c>
      <c r="N34" s="32">
        <v>2.41</v>
      </c>
    </row>
    <row r="35" ht="23.25" spans="1:14">
      <c r="A35" s="32">
        <v>33</v>
      </c>
      <c r="B35" s="32" t="s">
        <v>277</v>
      </c>
      <c r="C35" s="32" t="s">
        <v>278</v>
      </c>
      <c r="D35" s="32">
        <v>110</v>
      </c>
      <c r="E35" s="35" t="s">
        <v>223</v>
      </c>
      <c r="F35" s="32">
        <v>5.69</v>
      </c>
      <c r="G35" s="35" t="s">
        <v>222</v>
      </c>
      <c r="H35" s="35">
        <v>5.76</v>
      </c>
      <c r="I35" s="35" t="s">
        <v>223</v>
      </c>
      <c r="J35" s="35">
        <v>3.95</v>
      </c>
      <c r="K35" s="35" t="s">
        <v>223</v>
      </c>
      <c r="L35" s="35">
        <v>3.54</v>
      </c>
      <c r="M35" s="35" t="s">
        <v>223</v>
      </c>
      <c r="N35" s="32">
        <v>3.33</v>
      </c>
    </row>
    <row r="36" ht="14.25" spans="1:14">
      <c r="A36" s="32">
        <v>34</v>
      </c>
      <c r="B36" s="32" t="s">
        <v>279</v>
      </c>
      <c r="C36" s="32" t="s">
        <v>280</v>
      </c>
      <c r="D36" s="32">
        <v>110</v>
      </c>
      <c r="E36" s="35" t="s">
        <v>223</v>
      </c>
      <c r="F36" s="32">
        <v>4.82</v>
      </c>
      <c r="G36" s="35" t="s">
        <v>223</v>
      </c>
      <c r="H36" s="35">
        <v>5.22</v>
      </c>
      <c r="I36" s="35" t="s">
        <v>223</v>
      </c>
      <c r="J36" s="35">
        <v>3.48</v>
      </c>
      <c r="K36" s="35" t="s">
        <v>223</v>
      </c>
      <c r="L36" s="35">
        <v>3.45</v>
      </c>
      <c r="M36" s="35" t="s">
        <v>223</v>
      </c>
      <c r="N36" s="32">
        <v>2.71</v>
      </c>
    </row>
    <row r="37" ht="14.25" spans="1:14">
      <c r="A37" s="32">
        <v>35</v>
      </c>
      <c r="B37" s="32" t="s">
        <v>281</v>
      </c>
      <c r="C37" s="32" t="s">
        <v>282</v>
      </c>
      <c r="D37" s="32">
        <v>110</v>
      </c>
      <c r="E37" s="35" t="s">
        <v>223</v>
      </c>
      <c r="F37" s="32">
        <v>5.92</v>
      </c>
      <c r="G37" s="35" t="s">
        <v>223</v>
      </c>
      <c r="H37" s="35">
        <v>6.53</v>
      </c>
      <c r="I37" s="35" t="s">
        <v>223</v>
      </c>
      <c r="J37" s="35">
        <v>4.61</v>
      </c>
      <c r="K37" s="35" t="s">
        <v>223</v>
      </c>
      <c r="L37" s="35">
        <v>4.23</v>
      </c>
      <c r="M37" s="35" t="s">
        <v>223</v>
      </c>
      <c r="N37" s="32">
        <v>3.31</v>
      </c>
    </row>
    <row r="38" ht="14.25" spans="1:14">
      <c r="A38" s="32">
        <v>36</v>
      </c>
      <c r="B38" s="32" t="s">
        <v>283</v>
      </c>
      <c r="C38" s="32" t="s">
        <v>280</v>
      </c>
      <c r="D38" s="32">
        <v>110</v>
      </c>
      <c r="E38" s="35" t="s">
        <v>223</v>
      </c>
      <c r="F38" s="32">
        <v>4.65</v>
      </c>
      <c r="G38" s="35" t="s">
        <v>223</v>
      </c>
      <c r="H38" s="35">
        <v>5.02</v>
      </c>
      <c r="I38" s="35" t="s">
        <v>223</v>
      </c>
      <c r="J38" s="35">
        <v>3.38</v>
      </c>
      <c r="K38" s="35" t="s">
        <v>235</v>
      </c>
      <c r="L38" s="35">
        <v>3.38</v>
      </c>
      <c r="M38" s="35" t="s">
        <v>223</v>
      </c>
      <c r="N38" s="32">
        <v>2.65</v>
      </c>
    </row>
    <row r="39" ht="14.25" spans="1:14">
      <c r="A39" s="32">
        <v>37</v>
      </c>
      <c r="B39" s="32" t="s">
        <v>284</v>
      </c>
      <c r="C39" s="32" t="s">
        <v>285</v>
      </c>
      <c r="D39" s="32">
        <v>110</v>
      </c>
      <c r="E39" s="35" t="s">
        <v>223</v>
      </c>
      <c r="F39" s="32">
        <v>2.67</v>
      </c>
      <c r="G39" s="35" t="s">
        <v>235</v>
      </c>
      <c r="H39" s="35">
        <v>2.71</v>
      </c>
      <c r="I39" s="35" t="s">
        <v>223</v>
      </c>
      <c r="J39" s="35">
        <v>2.19</v>
      </c>
      <c r="K39" s="35" t="s">
        <v>235</v>
      </c>
      <c r="L39" s="35">
        <v>2.22</v>
      </c>
      <c r="M39" s="35" t="s">
        <v>223</v>
      </c>
      <c r="N39" s="32">
        <v>1.92</v>
      </c>
    </row>
    <row r="40" ht="14.25" spans="1:14">
      <c r="A40" s="32">
        <v>38</v>
      </c>
      <c r="B40" s="32" t="s">
        <v>286</v>
      </c>
      <c r="C40" s="32" t="s">
        <v>259</v>
      </c>
      <c r="D40" s="32">
        <v>220</v>
      </c>
      <c r="E40" s="35" t="s">
        <v>223</v>
      </c>
      <c r="F40" s="32">
        <v>4.38</v>
      </c>
      <c r="G40" s="35" t="s">
        <v>235</v>
      </c>
      <c r="H40" s="35">
        <v>4.64</v>
      </c>
      <c r="I40" s="35" t="s">
        <v>223</v>
      </c>
      <c r="J40" s="35">
        <v>3.31</v>
      </c>
      <c r="K40" s="35" t="s">
        <v>235</v>
      </c>
      <c r="L40" s="35">
        <v>3.36</v>
      </c>
      <c r="M40" s="35" t="s">
        <v>223</v>
      </c>
      <c r="N40" s="32">
        <v>2.81</v>
      </c>
    </row>
    <row r="41" ht="14.25" spans="1:14">
      <c r="A41" s="32">
        <v>39</v>
      </c>
      <c r="B41" s="32" t="s">
        <v>287</v>
      </c>
      <c r="C41" s="32" t="s">
        <v>269</v>
      </c>
      <c r="D41" s="32">
        <v>110</v>
      </c>
      <c r="E41" s="35" t="s">
        <v>223</v>
      </c>
      <c r="F41" s="32">
        <v>3.69</v>
      </c>
      <c r="G41" s="35" t="s">
        <v>223</v>
      </c>
      <c r="H41" s="35">
        <v>3.79</v>
      </c>
      <c r="I41" s="35" t="s">
        <v>223</v>
      </c>
      <c r="J41" s="35">
        <v>2.91</v>
      </c>
      <c r="K41" s="35" t="s">
        <v>235</v>
      </c>
      <c r="L41" s="35">
        <v>2.94</v>
      </c>
      <c r="M41" s="35" t="s">
        <v>223</v>
      </c>
      <c r="N41" s="32">
        <v>2.55</v>
      </c>
    </row>
    <row r="42" ht="14.25" spans="1:14">
      <c r="A42" s="32">
        <v>40</v>
      </c>
      <c r="B42" s="32" t="s">
        <v>288</v>
      </c>
      <c r="C42" s="32" t="s">
        <v>269</v>
      </c>
      <c r="D42" s="32">
        <v>110</v>
      </c>
      <c r="E42" s="35" t="s">
        <v>223</v>
      </c>
      <c r="F42" s="32">
        <v>3.81</v>
      </c>
      <c r="G42" s="35" t="s">
        <v>235</v>
      </c>
      <c r="H42" s="35">
        <v>3.93</v>
      </c>
      <c r="I42" s="35" t="s">
        <v>223</v>
      </c>
      <c r="J42" s="35">
        <v>2.99</v>
      </c>
      <c r="K42" s="35" t="s">
        <v>235</v>
      </c>
      <c r="L42" s="35">
        <v>3.01</v>
      </c>
      <c r="M42" s="35" t="s">
        <v>223</v>
      </c>
      <c r="N42" s="32">
        <v>2.61</v>
      </c>
    </row>
    <row r="43" ht="14.25" spans="1:14">
      <c r="A43" s="32">
        <v>41</v>
      </c>
      <c r="B43" s="32" t="s">
        <v>289</v>
      </c>
      <c r="C43" s="32" t="s">
        <v>285</v>
      </c>
      <c r="D43" s="32">
        <v>110</v>
      </c>
      <c r="E43" s="35" t="s">
        <v>223</v>
      </c>
      <c r="F43" s="32">
        <v>2.67</v>
      </c>
      <c r="G43" s="35" t="s">
        <v>235</v>
      </c>
      <c r="H43" s="35">
        <v>2.71</v>
      </c>
      <c r="I43" s="35" t="s">
        <v>223</v>
      </c>
      <c r="J43" s="35">
        <v>2.19</v>
      </c>
      <c r="K43" s="35" t="s">
        <v>235</v>
      </c>
      <c r="L43" s="35">
        <v>2.23</v>
      </c>
      <c r="M43" s="35" t="s">
        <v>223</v>
      </c>
      <c r="N43" s="32">
        <v>1.92</v>
      </c>
    </row>
    <row r="44" ht="14.25" spans="1:14">
      <c r="A44" s="32">
        <v>42</v>
      </c>
      <c r="B44" s="32" t="s">
        <v>290</v>
      </c>
      <c r="C44" s="32" t="s">
        <v>259</v>
      </c>
      <c r="D44" s="32">
        <v>110</v>
      </c>
      <c r="E44" s="35" t="s">
        <v>223</v>
      </c>
      <c r="F44" s="32">
        <v>3.86</v>
      </c>
      <c r="G44" s="35" t="s">
        <v>235</v>
      </c>
      <c r="H44" s="35">
        <v>4.02</v>
      </c>
      <c r="I44" s="35" t="s">
        <v>223</v>
      </c>
      <c r="J44" s="35">
        <v>2.93</v>
      </c>
      <c r="K44" s="35" t="s">
        <v>235</v>
      </c>
      <c r="L44" s="35">
        <v>3.1</v>
      </c>
      <c r="M44" s="35" t="s">
        <v>223</v>
      </c>
      <c r="N44" s="32">
        <v>2.63</v>
      </c>
    </row>
    <row r="45" ht="14.25" spans="1:14">
      <c r="A45" s="32">
        <v>43</v>
      </c>
      <c r="B45" s="32" t="s">
        <v>291</v>
      </c>
      <c r="C45" s="32" t="s">
        <v>292</v>
      </c>
      <c r="D45" s="32">
        <v>110</v>
      </c>
      <c r="E45" s="35" t="s">
        <v>223</v>
      </c>
      <c r="F45" s="32">
        <v>2.64</v>
      </c>
      <c r="G45" s="35" t="s">
        <v>235</v>
      </c>
      <c r="H45" s="35">
        <v>2.74</v>
      </c>
      <c r="I45" s="35" t="s">
        <v>223</v>
      </c>
      <c r="J45" s="35">
        <v>2.12</v>
      </c>
      <c r="K45" s="35" t="s">
        <v>235</v>
      </c>
      <c r="L45" s="35">
        <v>2.03</v>
      </c>
      <c r="M45" s="35" t="s">
        <v>223</v>
      </c>
      <c r="N45" s="32">
        <v>1.74</v>
      </c>
    </row>
    <row r="46" ht="14.25" spans="1:14">
      <c r="A46" s="32">
        <v>44</v>
      </c>
      <c r="B46" s="32" t="s">
        <v>293</v>
      </c>
      <c r="C46" s="32" t="s">
        <v>292</v>
      </c>
      <c r="D46" s="32">
        <v>110</v>
      </c>
      <c r="E46" s="35" t="s">
        <v>223</v>
      </c>
      <c r="F46" s="32">
        <v>2.74</v>
      </c>
      <c r="G46" s="35" t="s">
        <v>235</v>
      </c>
      <c r="H46" s="35">
        <v>2.85</v>
      </c>
      <c r="I46" s="35" t="s">
        <v>223</v>
      </c>
      <c r="J46" s="35">
        <v>2.18</v>
      </c>
      <c r="K46" s="35" t="s">
        <v>235</v>
      </c>
      <c r="L46" s="35">
        <v>2.09</v>
      </c>
      <c r="M46" s="35" t="s">
        <v>223</v>
      </c>
      <c r="N46" s="32">
        <v>1.78</v>
      </c>
    </row>
    <row r="47" ht="14.25" spans="1:14">
      <c r="A47" s="32">
        <v>45</v>
      </c>
      <c r="B47" s="32" t="s">
        <v>294</v>
      </c>
      <c r="C47" s="32" t="s">
        <v>285</v>
      </c>
      <c r="D47" s="32">
        <v>110</v>
      </c>
      <c r="E47" s="35" t="s">
        <v>223</v>
      </c>
      <c r="F47" s="32">
        <v>2.61</v>
      </c>
      <c r="G47" s="35" t="s">
        <v>235</v>
      </c>
      <c r="H47" s="35">
        <v>2.65</v>
      </c>
      <c r="I47" s="35" t="s">
        <v>223</v>
      </c>
      <c r="J47" s="35">
        <v>2.15</v>
      </c>
      <c r="K47" s="35" t="s">
        <v>235</v>
      </c>
      <c r="L47" s="35">
        <v>2.18</v>
      </c>
      <c r="M47" s="35" t="s">
        <v>223</v>
      </c>
      <c r="N47" s="32">
        <v>1.89</v>
      </c>
    </row>
    <row r="48" ht="14.25" spans="1:14">
      <c r="A48" s="32">
        <v>46</v>
      </c>
      <c r="B48" s="32" t="s">
        <v>295</v>
      </c>
      <c r="C48" s="32" t="s">
        <v>292</v>
      </c>
      <c r="D48" s="32">
        <v>110</v>
      </c>
      <c r="E48" s="35" t="s">
        <v>223</v>
      </c>
      <c r="F48" s="32">
        <v>2.68</v>
      </c>
      <c r="G48" s="35" t="s">
        <v>235</v>
      </c>
      <c r="H48" s="35">
        <v>2.78</v>
      </c>
      <c r="I48" s="35" t="s">
        <v>223</v>
      </c>
      <c r="J48" s="35">
        <v>2.15</v>
      </c>
      <c r="K48" s="35" t="s">
        <v>235</v>
      </c>
      <c r="L48" s="35">
        <v>2.05</v>
      </c>
      <c r="M48" s="35" t="s">
        <v>223</v>
      </c>
      <c r="N48" s="32">
        <v>1.76</v>
      </c>
    </row>
    <row r="49" ht="14.25" spans="1:14">
      <c r="A49" s="32">
        <v>47</v>
      </c>
      <c r="B49" s="32" t="s">
        <v>296</v>
      </c>
      <c r="C49" s="32" t="s">
        <v>285</v>
      </c>
      <c r="D49" s="32">
        <v>220</v>
      </c>
      <c r="E49" s="35" t="s">
        <v>223</v>
      </c>
      <c r="F49" s="32">
        <v>3.23</v>
      </c>
      <c r="G49" s="35" t="s">
        <v>235</v>
      </c>
      <c r="H49" s="35">
        <v>3.35</v>
      </c>
      <c r="I49" s="35" t="s">
        <v>223</v>
      </c>
      <c r="J49" s="35">
        <v>2.62</v>
      </c>
      <c r="K49" s="35" t="s">
        <v>235</v>
      </c>
      <c r="L49" s="35">
        <v>2.66</v>
      </c>
      <c r="M49" s="35" t="s">
        <v>223</v>
      </c>
      <c r="N49" s="32">
        <v>2.25</v>
      </c>
    </row>
    <row r="50" ht="14.25" spans="1:14">
      <c r="A50" s="32">
        <v>48</v>
      </c>
      <c r="B50" s="32" t="s">
        <v>297</v>
      </c>
      <c r="C50" s="32" t="s">
        <v>285</v>
      </c>
      <c r="D50" s="32">
        <v>220</v>
      </c>
      <c r="E50" s="35" t="s">
        <v>223</v>
      </c>
      <c r="F50" s="32">
        <v>3.38</v>
      </c>
      <c r="G50" s="35" t="s">
        <v>235</v>
      </c>
      <c r="H50" s="35">
        <v>3.51</v>
      </c>
      <c r="I50" s="35" t="s">
        <v>223</v>
      </c>
      <c r="J50" s="35">
        <v>2.71</v>
      </c>
      <c r="K50" s="35" t="s">
        <v>235</v>
      </c>
      <c r="L50" s="35">
        <v>2.76</v>
      </c>
      <c r="M50" s="35" t="s">
        <v>223</v>
      </c>
      <c r="N50" s="32">
        <v>2.32</v>
      </c>
    </row>
    <row r="51" ht="14.25" spans="1:14">
      <c r="A51" s="32">
        <v>49</v>
      </c>
      <c r="B51" s="32" t="s">
        <v>298</v>
      </c>
      <c r="C51" s="32" t="s">
        <v>285</v>
      </c>
      <c r="D51" s="32">
        <v>220</v>
      </c>
      <c r="E51" s="35" t="s">
        <v>223</v>
      </c>
      <c r="F51" s="32">
        <v>3.38</v>
      </c>
      <c r="G51" s="35" t="s">
        <v>235</v>
      </c>
      <c r="H51" s="35">
        <v>3.51</v>
      </c>
      <c r="I51" s="35" t="s">
        <v>223</v>
      </c>
      <c r="J51" s="35">
        <v>2.71</v>
      </c>
      <c r="K51" s="35" t="s">
        <v>235</v>
      </c>
      <c r="L51" s="35">
        <v>2.76</v>
      </c>
      <c r="M51" s="35" t="s">
        <v>223</v>
      </c>
      <c r="N51" s="32">
        <v>2.32</v>
      </c>
    </row>
    <row r="52" ht="14.25" spans="1:14">
      <c r="A52" s="32">
        <v>50</v>
      </c>
      <c r="B52" s="32" t="s">
        <v>299</v>
      </c>
      <c r="C52" s="32" t="s">
        <v>285</v>
      </c>
      <c r="D52" s="32">
        <v>220</v>
      </c>
      <c r="E52" s="35" t="s">
        <v>223</v>
      </c>
      <c r="F52" s="32">
        <v>3.38</v>
      </c>
      <c r="G52" s="35" t="s">
        <v>235</v>
      </c>
      <c r="H52" s="35">
        <v>3.51</v>
      </c>
      <c r="I52" s="35" t="s">
        <v>223</v>
      </c>
      <c r="J52" s="35">
        <v>2.71</v>
      </c>
      <c r="K52" s="35" t="s">
        <v>235</v>
      </c>
      <c r="L52" s="35">
        <v>2.76</v>
      </c>
      <c r="M52" s="35" t="s">
        <v>223</v>
      </c>
      <c r="N52" s="32">
        <v>2.32</v>
      </c>
    </row>
    <row r="53" ht="14.25" spans="1:14">
      <c r="A53" s="32">
        <v>51</v>
      </c>
      <c r="B53" s="32" t="s">
        <v>300</v>
      </c>
      <c r="C53" s="32" t="s">
        <v>263</v>
      </c>
      <c r="D53" s="32">
        <v>110</v>
      </c>
      <c r="E53" s="35" t="s">
        <v>223</v>
      </c>
      <c r="F53" s="32">
        <v>4.56</v>
      </c>
      <c r="G53" s="35" t="s">
        <v>223</v>
      </c>
      <c r="H53" s="35">
        <v>5.18</v>
      </c>
      <c r="I53" s="35" t="s">
        <v>223</v>
      </c>
      <c r="J53" s="35">
        <v>3.52</v>
      </c>
      <c r="K53" s="35" t="s">
        <v>223</v>
      </c>
      <c r="L53" s="35">
        <v>3.42</v>
      </c>
      <c r="M53" s="35" t="s">
        <v>223</v>
      </c>
      <c r="N53" s="32">
        <v>2.98</v>
      </c>
    </row>
    <row r="54" ht="14.25" spans="1:14">
      <c r="A54" s="32">
        <v>52</v>
      </c>
      <c r="B54" s="32" t="s">
        <v>301</v>
      </c>
      <c r="C54" s="32" t="s">
        <v>261</v>
      </c>
      <c r="D54" s="32">
        <v>220</v>
      </c>
      <c r="E54" s="35" t="s">
        <v>223</v>
      </c>
      <c r="F54" s="32">
        <v>5.46</v>
      </c>
      <c r="G54" s="35" t="s">
        <v>223</v>
      </c>
      <c r="H54" s="35">
        <v>5.98</v>
      </c>
      <c r="I54" s="35" t="s">
        <v>223</v>
      </c>
      <c r="J54" s="35">
        <v>4.17</v>
      </c>
      <c r="K54" s="35" t="s">
        <v>235</v>
      </c>
      <c r="L54" s="35">
        <v>4.05</v>
      </c>
      <c r="M54" s="35" t="s">
        <v>223</v>
      </c>
      <c r="N54" s="32">
        <v>3.19</v>
      </c>
    </row>
    <row r="55" ht="14.25" spans="1:14">
      <c r="A55" s="32">
        <v>53</v>
      </c>
      <c r="B55" s="32" t="s">
        <v>302</v>
      </c>
      <c r="C55" s="32" t="s">
        <v>303</v>
      </c>
      <c r="D55" s="32">
        <v>110</v>
      </c>
      <c r="E55" s="35" t="s">
        <v>223</v>
      </c>
      <c r="F55" s="32">
        <v>3.43</v>
      </c>
      <c r="G55" s="35" t="s">
        <v>235</v>
      </c>
      <c r="H55" s="35">
        <v>3.72</v>
      </c>
      <c r="I55" s="35" t="s">
        <v>223</v>
      </c>
      <c r="J55" s="35">
        <v>2.69</v>
      </c>
      <c r="K55" s="35" t="s">
        <v>235</v>
      </c>
      <c r="L55" s="35">
        <v>2.75</v>
      </c>
      <c r="M55" s="35" t="s">
        <v>223</v>
      </c>
      <c r="N55" s="32">
        <v>2.26</v>
      </c>
    </row>
    <row r="56" ht="14.25" spans="1:14">
      <c r="A56" s="32">
        <v>54</v>
      </c>
      <c r="B56" s="32" t="s">
        <v>304</v>
      </c>
      <c r="C56" s="32" t="s">
        <v>305</v>
      </c>
      <c r="D56" s="32">
        <v>110</v>
      </c>
      <c r="E56" s="35" t="s">
        <v>223</v>
      </c>
      <c r="F56" s="32">
        <v>2.8</v>
      </c>
      <c r="G56" s="35" t="s">
        <v>235</v>
      </c>
      <c r="H56" s="35">
        <v>2.83</v>
      </c>
      <c r="I56" s="35" t="s">
        <v>223</v>
      </c>
      <c r="J56" s="35">
        <v>2.25</v>
      </c>
      <c r="K56" s="35" t="s">
        <v>235</v>
      </c>
      <c r="L56" s="35">
        <v>2.25</v>
      </c>
      <c r="M56" s="35" t="s">
        <v>223</v>
      </c>
      <c r="N56" s="32">
        <v>1.96</v>
      </c>
    </row>
    <row r="57" ht="14.25" spans="1:14">
      <c r="A57" s="32">
        <v>55</v>
      </c>
      <c r="B57" s="32" t="s">
        <v>306</v>
      </c>
      <c r="C57" s="32" t="s">
        <v>307</v>
      </c>
      <c r="D57" s="32">
        <v>110</v>
      </c>
      <c r="E57" s="35" t="s">
        <v>223</v>
      </c>
      <c r="F57" s="32">
        <v>5.31</v>
      </c>
      <c r="G57" s="35" t="s">
        <v>235</v>
      </c>
      <c r="H57" s="35">
        <v>5.58</v>
      </c>
      <c r="I57" s="35" t="s">
        <v>223</v>
      </c>
      <c r="J57" s="35">
        <v>4.01</v>
      </c>
      <c r="K57" s="35" t="s">
        <v>223</v>
      </c>
      <c r="L57" s="35">
        <v>3.53</v>
      </c>
      <c r="M57" s="35" t="s">
        <v>223</v>
      </c>
      <c r="N57" s="32">
        <v>3.04</v>
      </c>
    </row>
    <row r="58" ht="14.25" spans="1:14">
      <c r="A58" s="32">
        <v>56</v>
      </c>
      <c r="B58" s="32" t="s">
        <v>308</v>
      </c>
      <c r="C58" s="32" t="s">
        <v>269</v>
      </c>
      <c r="D58" s="32">
        <v>110</v>
      </c>
      <c r="E58" s="35" t="s">
        <v>223</v>
      </c>
      <c r="F58" s="32">
        <v>3.92</v>
      </c>
      <c r="G58" s="35" t="s">
        <v>235</v>
      </c>
      <c r="H58" s="35">
        <v>4.04</v>
      </c>
      <c r="I58" s="35" t="s">
        <v>223</v>
      </c>
      <c r="J58" s="35">
        <v>3.05</v>
      </c>
      <c r="K58" s="35" t="s">
        <v>235</v>
      </c>
      <c r="L58" s="35">
        <v>3.08</v>
      </c>
      <c r="M58" s="35" t="s">
        <v>223</v>
      </c>
      <c r="N58" s="32">
        <v>2.66</v>
      </c>
    </row>
    <row r="59" ht="14.25" spans="1:14">
      <c r="A59" s="32">
        <v>57</v>
      </c>
      <c r="B59" s="32" t="s">
        <v>309</v>
      </c>
      <c r="C59" s="32" t="s">
        <v>269</v>
      </c>
      <c r="D59" s="32">
        <v>110</v>
      </c>
      <c r="E59" s="35" t="s">
        <v>223</v>
      </c>
      <c r="F59" s="32">
        <v>4.13</v>
      </c>
      <c r="G59" s="35" t="s">
        <v>235</v>
      </c>
      <c r="H59" s="35">
        <v>4.27</v>
      </c>
      <c r="I59" s="35" t="s">
        <v>223</v>
      </c>
      <c r="J59" s="35">
        <v>3.18</v>
      </c>
      <c r="K59" s="35" t="s">
        <v>235</v>
      </c>
      <c r="L59" s="35">
        <v>3.21</v>
      </c>
      <c r="M59" s="35" t="s">
        <v>223</v>
      </c>
      <c r="N59" s="32">
        <v>2.76</v>
      </c>
    </row>
    <row r="60" ht="14.25" spans="1:14">
      <c r="A60" s="32">
        <v>58</v>
      </c>
      <c r="B60" s="32" t="s">
        <v>310</v>
      </c>
      <c r="C60" s="32" t="s">
        <v>255</v>
      </c>
      <c r="D60" s="32">
        <v>110</v>
      </c>
      <c r="E60" s="35" t="s">
        <v>223</v>
      </c>
      <c r="F60" s="32">
        <v>4.38</v>
      </c>
      <c r="G60" s="35" t="s">
        <v>223</v>
      </c>
      <c r="H60" s="35">
        <v>4.71</v>
      </c>
      <c r="I60" s="35" t="s">
        <v>223</v>
      </c>
      <c r="J60" s="35">
        <v>3.44</v>
      </c>
      <c r="K60" s="35" t="s">
        <v>235</v>
      </c>
      <c r="L60" s="35">
        <v>3.2</v>
      </c>
      <c r="M60" s="35" t="s">
        <v>223</v>
      </c>
      <c r="N60" s="32">
        <v>2.5</v>
      </c>
    </row>
    <row r="61" ht="14.25" spans="1:14">
      <c r="A61" s="32">
        <v>59</v>
      </c>
      <c r="B61" s="32" t="s">
        <v>311</v>
      </c>
      <c r="C61" s="32" t="s">
        <v>312</v>
      </c>
      <c r="D61" s="32">
        <v>110</v>
      </c>
      <c r="E61" s="35" t="s">
        <v>223</v>
      </c>
      <c r="F61" s="32">
        <v>4.93</v>
      </c>
      <c r="G61" s="35" t="s">
        <v>223</v>
      </c>
      <c r="H61" s="35">
        <v>5.9</v>
      </c>
      <c r="I61" s="35" t="s">
        <v>223</v>
      </c>
      <c r="J61" s="35">
        <v>4.03</v>
      </c>
      <c r="K61" s="35" t="s">
        <v>223</v>
      </c>
      <c r="L61" s="35">
        <v>3.73</v>
      </c>
      <c r="M61" s="35" t="s">
        <v>223</v>
      </c>
      <c r="N61" s="32">
        <v>3.14</v>
      </c>
    </row>
    <row r="62" ht="14.25" spans="1:14">
      <c r="A62" s="32">
        <v>60</v>
      </c>
      <c r="B62" s="32" t="s">
        <v>313</v>
      </c>
      <c r="C62" s="32" t="s">
        <v>265</v>
      </c>
      <c r="D62" s="32">
        <v>110</v>
      </c>
      <c r="E62" s="35" t="s">
        <v>223</v>
      </c>
      <c r="F62" s="32">
        <v>2.94</v>
      </c>
      <c r="G62" s="35" t="s">
        <v>235</v>
      </c>
      <c r="H62" s="35">
        <v>3.1</v>
      </c>
      <c r="I62" s="35" t="s">
        <v>223</v>
      </c>
      <c r="J62" s="35">
        <v>2.48</v>
      </c>
      <c r="K62" s="35" t="s">
        <v>235</v>
      </c>
      <c r="L62" s="35">
        <v>2.47</v>
      </c>
      <c r="M62" s="35" t="s">
        <v>223</v>
      </c>
      <c r="N62" s="32">
        <v>2.16</v>
      </c>
    </row>
    <row r="63" ht="14.25" spans="1:14">
      <c r="A63" s="32">
        <v>61</v>
      </c>
      <c r="B63" s="32" t="s">
        <v>314</v>
      </c>
      <c r="C63" s="32" t="s">
        <v>265</v>
      </c>
      <c r="D63" s="32">
        <v>110</v>
      </c>
      <c r="E63" s="35" t="s">
        <v>223</v>
      </c>
      <c r="F63" s="32">
        <v>3.17</v>
      </c>
      <c r="G63" s="35" t="s">
        <v>235</v>
      </c>
      <c r="H63" s="35">
        <v>3.35</v>
      </c>
      <c r="I63" s="35" t="s">
        <v>223</v>
      </c>
      <c r="J63" s="35">
        <v>2.64</v>
      </c>
      <c r="K63" s="35" t="s">
        <v>235</v>
      </c>
      <c r="L63" s="35">
        <v>2.62</v>
      </c>
      <c r="M63" s="35" t="s">
        <v>223</v>
      </c>
      <c r="N63" s="32">
        <v>2.28</v>
      </c>
    </row>
    <row r="64" ht="14.25" spans="1:14">
      <c r="A64" s="32">
        <v>62</v>
      </c>
      <c r="B64" s="32" t="s">
        <v>315</v>
      </c>
      <c r="C64" s="32" t="s">
        <v>276</v>
      </c>
      <c r="D64" s="32">
        <v>110</v>
      </c>
      <c r="E64" s="35" t="s">
        <v>235</v>
      </c>
      <c r="F64" s="32">
        <v>3.16</v>
      </c>
      <c r="G64" s="35" t="s">
        <v>235</v>
      </c>
      <c r="H64" s="35">
        <v>3.28</v>
      </c>
      <c r="I64" s="35" t="s">
        <v>223</v>
      </c>
      <c r="J64" s="35">
        <v>2.61</v>
      </c>
      <c r="K64" s="35" t="s">
        <v>235</v>
      </c>
      <c r="L64" s="35">
        <v>2.88</v>
      </c>
      <c r="M64" s="35" t="s">
        <v>223</v>
      </c>
      <c r="N64" s="32">
        <v>2.46</v>
      </c>
    </row>
    <row r="65" ht="14.25" spans="1:14">
      <c r="A65" s="32">
        <v>63</v>
      </c>
      <c r="B65" s="32" t="s">
        <v>316</v>
      </c>
      <c r="C65" s="32" t="s">
        <v>317</v>
      </c>
      <c r="D65" s="32">
        <v>110</v>
      </c>
      <c r="E65" s="35" t="s">
        <v>223</v>
      </c>
      <c r="F65" s="32">
        <v>4.45</v>
      </c>
      <c r="G65" s="35" t="s">
        <v>223</v>
      </c>
      <c r="H65" s="35">
        <v>4.91</v>
      </c>
      <c r="I65" s="35" t="s">
        <v>223</v>
      </c>
      <c r="J65" s="35">
        <v>3.26</v>
      </c>
      <c r="K65" s="35" t="s">
        <v>223</v>
      </c>
      <c r="L65" s="35">
        <v>3.16</v>
      </c>
      <c r="M65" s="35" t="s">
        <v>223</v>
      </c>
      <c r="N65" s="32">
        <v>2.53</v>
      </c>
    </row>
    <row r="66" ht="14.25" spans="1:14">
      <c r="A66" s="32">
        <v>64</v>
      </c>
      <c r="B66" s="32" t="s">
        <v>318</v>
      </c>
      <c r="C66" s="32" t="s">
        <v>276</v>
      </c>
      <c r="D66" s="32">
        <v>110</v>
      </c>
      <c r="E66" s="35" t="s">
        <v>235</v>
      </c>
      <c r="F66" s="32">
        <v>3.03</v>
      </c>
      <c r="G66" s="35" t="s">
        <v>235</v>
      </c>
      <c r="H66" s="35">
        <v>3.14</v>
      </c>
      <c r="I66" s="35" t="s">
        <v>223</v>
      </c>
      <c r="J66" s="35">
        <v>2.52</v>
      </c>
      <c r="K66" s="35" t="s">
        <v>235</v>
      </c>
      <c r="L66" s="35">
        <v>2.77</v>
      </c>
      <c r="M66" s="35" t="s">
        <v>223</v>
      </c>
      <c r="N66" s="32">
        <v>2.38</v>
      </c>
    </row>
    <row r="67" ht="14.25" spans="1:14">
      <c r="A67" s="32">
        <v>65</v>
      </c>
      <c r="B67" s="32" t="s">
        <v>319</v>
      </c>
      <c r="C67" s="32" t="s">
        <v>285</v>
      </c>
      <c r="D67" s="32">
        <v>220</v>
      </c>
      <c r="E67" s="35" t="s">
        <v>223</v>
      </c>
      <c r="F67" s="32">
        <v>3.33</v>
      </c>
      <c r="G67" s="35" t="s">
        <v>235</v>
      </c>
      <c r="H67" s="35">
        <v>3.46</v>
      </c>
      <c r="I67" s="35" t="s">
        <v>223</v>
      </c>
      <c r="J67" s="35">
        <v>2.68</v>
      </c>
      <c r="K67" s="35" t="s">
        <v>235</v>
      </c>
      <c r="L67" s="35">
        <v>2.73</v>
      </c>
      <c r="M67" s="35" t="s">
        <v>223</v>
      </c>
      <c r="N67" s="32">
        <v>2.3</v>
      </c>
    </row>
    <row r="68" ht="14.25" spans="1:14">
      <c r="A68" s="32">
        <v>66</v>
      </c>
      <c r="B68" s="32" t="s">
        <v>320</v>
      </c>
      <c r="C68" s="32" t="s">
        <v>285</v>
      </c>
      <c r="D68" s="32">
        <v>110</v>
      </c>
      <c r="E68" s="35" t="s">
        <v>223</v>
      </c>
      <c r="F68" s="32">
        <v>2.7</v>
      </c>
      <c r="G68" s="35" t="s">
        <v>235</v>
      </c>
      <c r="H68" s="35">
        <v>2.74</v>
      </c>
      <c r="I68" s="35" t="s">
        <v>223</v>
      </c>
      <c r="J68" s="35">
        <v>2.21</v>
      </c>
      <c r="K68" s="35" t="s">
        <v>235</v>
      </c>
      <c r="L68" s="35">
        <v>2.25</v>
      </c>
      <c r="M68" s="35" t="s">
        <v>223</v>
      </c>
      <c r="N68" s="32">
        <v>1.94</v>
      </c>
    </row>
    <row r="69" ht="14.25" spans="1:14">
      <c r="A69" s="32">
        <v>67</v>
      </c>
      <c r="B69" s="32" t="s">
        <v>321</v>
      </c>
      <c r="C69" s="32" t="s">
        <v>285</v>
      </c>
      <c r="D69" s="32">
        <v>220</v>
      </c>
      <c r="E69" s="35" t="s">
        <v>223</v>
      </c>
      <c r="F69" s="32">
        <v>3.23</v>
      </c>
      <c r="G69" s="35" t="s">
        <v>235</v>
      </c>
      <c r="H69" s="35">
        <v>3.35</v>
      </c>
      <c r="I69" s="35" t="s">
        <v>223</v>
      </c>
      <c r="J69" s="35">
        <v>2.62</v>
      </c>
      <c r="K69" s="35" t="s">
        <v>235</v>
      </c>
      <c r="L69" s="35">
        <v>2.66</v>
      </c>
      <c r="M69" s="35" t="s">
        <v>223</v>
      </c>
      <c r="N69" s="32">
        <v>2.25</v>
      </c>
    </row>
    <row r="70" ht="14.25" spans="1:14">
      <c r="A70" s="32">
        <v>68</v>
      </c>
      <c r="B70" s="32" t="s">
        <v>322</v>
      </c>
      <c r="C70" s="32" t="s">
        <v>285</v>
      </c>
      <c r="D70" s="32">
        <v>220</v>
      </c>
      <c r="E70" s="35" t="s">
        <v>223</v>
      </c>
      <c r="F70" s="32">
        <v>3.23</v>
      </c>
      <c r="G70" s="35" t="s">
        <v>235</v>
      </c>
      <c r="H70" s="35">
        <v>3.35</v>
      </c>
      <c r="I70" s="35" t="s">
        <v>223</v>
      </c>
      <c r="J70" s="35">
        <v>2.62</v>
      </c>
      <c r="K70" s="35" t="s">
        <v>235</v>
      </c>
      <c r="L70" s="35">
        <v>2.66</v>
      </c>
      <c r="M70" s="35" t="s">
        <v>223</v>
      </c>
      <c r="N70" s="32">
        <v>2.25</v>
      </c>
    </row>
    <row r="71" ht="14.25" spans="1:14">
      <c r="A71" s="32">
        <v>69</v>
      </c>
      <c r="B71" s="32" t="s">
        <v>323</v>
      </c>
      <c r="C71" s="32" t="s">
        <v>285</v>
      </c>
      <c r="D71" s="32">
        <v>220</v>
      </c>
      <c r="E71" s="35" t="s">
        <v>223</v>
      </c>
      <c r="F71" s="32">
        <v>3.23</v>
      </c>
      <c r="G71" s="35" t="s">
        <v>235</v>
      </c>
      <c r="H71" s="35">
        <v>3.35</v>
      </c>
      <c r="I71" s="35" t="s">
        <v>223</v>
      </c>
      <c r="J71" s="35">
        <v>2.62</v>
      </c>
      <c r="K71" s="35" t="s">
        <v>235</v>
      </c>
      <c r="L71" s="35">
        <v>2.66</v>
      </c>
      <c r="M71" s="35" t="s">
        <v>223</v>
      </c>
      <c r="N71" s="32">
        <v>2.25</v>
      </c>
    </row>
    <row r="72" ht="23.25" spans="1:14">
      <c r="A72" s="32">
        <v>70</v>
      </c>
      <c r="B72" s="32" t="s">
        <v>324</v>
      </c>
      <c r="C72" s="32" t="s">
        <v>325</v>
      </c>
      <c r="D72" s="32">
        <v>110</v>
      </c>
      <c r="E72" s="35" t="s">
        <v>223</v>
      </c>
      <c r="F72" s="32">
        <v>5.71</v>
      </c>
      <c r="G72" s="35" t="s">
        <v>229</v>
      </c>
      <c r="H72" s="35">
        <v>6.25</v>
      </c>
      <c r="I72" s="35" t="s">
        <v>223</v>
      </c>
      <c r="J72" s="35">
        <v>4.45</v>
      </c>
      <c r="K72" s="35" t="s">
        <v>223</v>
      </c>
      <c r="L72" s="35">
        <v>3.94</v>
      </c>
      <c r="M72" s="35" t="s">
        <v>223</v>
      </c>
      <c r="N72" s="32">
        <v>3.16</v>
      </c>
    </row>
    <row r="73" ht="14.25" spans="1:14">
      <c r="A73" s="32">
        <v>71</v>
      </c>
      <c r="B73" s="32" t="s">
        <v>326</v>
      </c>
      <c r="C73" s="32" t="s">
        <v>255</v>
      </c>
      <c r="D73" s="32">
        <v>220</v>
      </c>
      <c r="E73" s="35" t="s">
        <v>223</v>
      </c>
      <c r="F73" s="32">
        <v>5.94</v>
      </c>
      <c r="G73" s="35" t="s">
        <v>223</v>
      </c>
      <c r="H73" s="35">
        <v>6.52</v>
      </c>
      <c r="I73" s="35" t="s">
        <v>223</v>
      </c>
      <c r="J73" s="35">
        <v>4.35</v>
      </c>
      <c r="K73" s="35" t="s">
        <v>223</v>
      </c>
      <c r="L73" s="35">
        <v>3.68</v>
      </c>
      <c r="M73" s="35" t="s">
        <v>223</v>
      </c>
      <c r="N73" s="32">
        <v>2.97</v>
      </c>
    </row>
    <row r="74" ht="14.25" spans="1:14">
      <c r="A74" s="32">
        <v>72</v>
      </c>
      <c r="B74" s="32" t="s">
        <v>327</v>
      </c>
      <c r="C74" s="32" t="s">
        <v>255</v>
      </c>
      <c r="D74" s="32">
        <v>220</v>
      </c>
      <c r="E74" s="35" t="s">
        <v>223</v>
      </c>
      <c r="F74" s="32">
        <v>5.94</v>
      </c>
      <c r="G74" s="35" t="s">
        <v>223</v>
      </c>
      <c r="H74" s="35">
        <v>6.52</v>
      </c>
      <c r="I74" s="35" t="s">
        <v>223</v>
      </c>
      <c r="J74" s="35">
        <v>4.35</v>
      </c>
      <c r="K74" s="35" t="s">
        <v>223</v>
      </c>
      <c r="L74" s="35">
        <v>3.68</v>
      </c>
      <c r="M74" s="35" t="s">
        <v>223</v>
      </c>
      <c r="N74" s="32">
        <v>2.97</v>
      </c>
    </row>
    <row r="75" ht="14.25" spans="1:14">
      <c r="A75" s="32">
        <v>73</v>
      </c>
      <c r="B75" s="32" t="s">
        <v>328</v>
      </c>
      <c r="C75" s="32" t="s">
        <v>274</v>
      </c>
      <c r="D75" s="32">
        <v>110</v>
      </c>
      <c r="E75" s="35" t="s">
        <v>223</v>
      </c>
      <c r="F75" s="32">
        <v>2.83</v>
      </c>
      <c r="G75" s="35" t="s">
        <v>235</v>
      </c>
      <c r="H75" s="35">
        <v>2.9</v>
      </c>
      <c r="I75" s="35" t="s">
        <v>223</v>
      </c>
      <c r="J75" s="35">
        <v>2.22</v>
      </c>
      <c r="K75" s="35" t="s">
        <v>235</v>
      </c>
      <c r="L75" s="35">
        <v>2.34</v>
      </c>
      <c r="M75" s="35" t="s">
        <v>223</v>
      </c>
      <c r="N75" s="32">
        <v>2</v>
      </c>
    </row>
    <row r="76" ht="14.25" spans="1:14">
      <c r="A76" s="32">
        <v>74</v>
      </c>
      <c r="B76" s="32" t="s">
        <v>329</v>
      </c>
      <c r="C76" s="32" t="s">
        <v>255</v>
      </c>
      <c r="D76" s="32">
        <v>110</v>
      </c>
      <c r="E76" s="35" t="s">
        <v>223</v>
      </c>
      <c r="F76" s="32">
        <v>3.77</v>
      </c>
      <c r="G76" s="35" t="s">
        <v>223</v>
      </c>
      <c r="H76" s="35">
        <v>4.01</v>
      </c>
      <c r="I76" s="35" t="s">
        <v>223</v>
      </c>
      <c r="J76" s="35">
        <v>3.05</v>
      </c>
      <c r="K76" s="35" t="s">
        <v>235</v>
      </c>
      <c r="L76" s="35">
        <v>2.86</v>
      </c>
      <c r="M76" s="35" t="s">
        <v>223</v>
      </c>
      <c r="N76" s="32">
        <v>2.29</v>
      </c>
    </row>
    <row r="77" ht="14.25" spans="1:14">
      <c r="A77" s="32">
        <v>75</v>
      </c>
      <c r="B77" s="32" t="s">
        <v>330</v>
      </c>
      <c r="C77" s="32" t="s">
        <v>331</v>
      </c>
      <c r="D77" s="32">
        <v>110</v>
      </c>
      <c r="E77" s="35" t="s">
        <v>223</v>
      </c>
      <c r="F77" s="32">
        <v>5.96</v>
      </c>
      <c r="G77" s="35" t="s">
        <v>223</v>
      </c>
      <c r="H77" s="35">
        <v>6.59</v>
      </c>
      <c r="I77" s="35" t="s">
        <v>223</v>
      </c>
      <c r="J77" s="35">
        <v>4.41</v>
      </c>
      <c r="K77" s="35" t="s">
        <v>223</v>
      </c>
      <c r="L77" s="35">
        <v>3.76</v>
      </c>
      <c r="M77" s="35" t="s">
        <v>223</v>
      </c>
      <c r="N77" s="32">
        <v>3.04</v>
      </c>
    </row>
    <row r="78" ht="14.25" spans="1:14">
      <c r="A78" s="32">
        <v>76</v>
      </c>
      <c r="B78" s="32" t="s">
        <v>332</v>
      </c>
      <c r="C78" s="32" t="s">
        <v>307</v>
      </c>
      <c r="D78" s="32">
        <v>110</v>
      </c>
      <c r="E78" s="35" t="s">
        <v>223</v>
      </c>
      <c r="F78" s="32">
        <v>5.18</v>
      </c>
      <c r="G78" s="35" t="s">
        <v>235</v>
      </c>
      <c r="H78" s="35">
        <v>5.43</v>
      </c>
      <c r="I78" s="35" t="s">
        <v>223</v>
      </c>
      <c r="J78" s="35">
        <v>3.93</v>
      </c>
      <c r="K78" s="35" t="s">
        <v>223</v>
      </c>
      <c r="L78" s="35">
        <v>3.5</v>
      </c>
      <c r="M78" s="35" t="s">
        <v>223</v>
      </c>
      <c r="N78" s="32">
        <v>3</v>
      </c>
    </row>
    <row r="79" ht="14.25" spans="1:14">
      <c r="A79" s="32">
        <v>77</v>
      </c>
      <c r="B79" s="32" t="s">
        <v>333</v>
      </c>
      <c r="C79" s="32" t="s">
        <v>307</v>
      </c>
      <c r="D79" s="32">
        <v>110</v>
      </c>
      <c r="E79" s="35" t="s">
        <v>223</v>
      </c>
      <c r="F79" s="32">
        <v>4.73</v>
      </c>
      <c r="G79" s="35" t="s">
        <v>223</v>
      </c>
      <c r="H79" s="35">
        <v>5.18</v>
      </c>
      <c r="I79" s="35" t="s">
        <v>223</v>
      </c>
      <c r="J79" s="35">
        <v>3.48</v>
      </c>
      <c r="K79" s="35" t="s">
        <v>223</v>
      </c>
      <c r="L79" s="35">
        <v>3.36</v>
      </c>
      <c r="M79" s="35" t="s">
        <v>223</v>
      </c>
      <c r="N79" s="32">
        <v>2.91</v>
      </c>
    </row>
    <row r="80" ht="14.25" spans="1:14">
      <c r="A80" s="32">
        <v>78</v>
      </c>
      <c r="B80" s="32" t="s">
        <v>334</v>
      </c>
      <c r="C80" s="32" t="s">
        <v>307</v>
      </c>
      <c r="D80" s="32">
        <v>110</v>
      </c>
      <c r="E80" s="35" t="s">
        <v>223</v>
      </c>
      <c r="F80" s="32">
        <v>4.61</v>
      </c>
      <c r="G80" s="35" t="s">
        <v>223</v>
      </c>
      <c r="H80" s="35">
        <v>5.03</v>
      </c>
      <c r="I80" s="35" t="s">
        <v>223</v>
      </c>
      <c r="J80" s="35">
        <v>3.41</v>
      </c>
      <c r="K80" s="35" t="s">
        <v>223</v>
      </c>
      <c r="L80" s="35">
        <v>3.33</v>
      </c>
      <c r="M80" s="35" t="s">
        <v>223</v>
      </c>
      <c r="N80" s="32">
        <v>2.86</v>
      </c>
    </row>
    <row r="81" ht="14.25" spans="1:14">
      <c r="A81" s="32">
        <v>79</v>
      </c>
      <c r="B81" s="32" t="s">
        <v>335</v>
      </c>
      <c r="C81" s="32" t="s">
        <v>282</v>
      </c>
      <c r="D81" s="32">
        <v>110</v>
      </c>
      <c r="E81" s="35" t="s">
        <v>223</v>
      </c>
      <c r="F81" s="32">
        <v>5.71</v>
      </c>
      <c r="G81" s="35" t="s">
        <v>223</v>
      </c>
      <c r="H81" s="35">
        <v>6.27</v>
      </c>
      <c r="I81" s="35" t="s">
        <v>223</v>
      </c>
      <c r="J81" s="35">
        <v>4.4</v>
      </c>
      <c r="K81" s="35" t="s">
        <v>223</v>
      </c>
      <c r="L81" s="35">
        <v>3.99</v>
      </c>
      <c r="M81" s="35" t="s">
        <v>223</v>
      </c>
      <c r="N81" s="32">
        <v>3.14</v>
      </c>
    </row>
    <row r="82" ht="14.25" spans="1:14">
      <c r="A82" s="32">
        <v>80</v>
      </c>
      <c r="B82" s="32" t="s">
        <v>336</v>
      </c>
      <c r="C82" s="32" t="s">
        <v>263</v>
      </c>
      <c r="D82" s="32">
        <v>110</v>
      </c>
      <c r="E82" s="35" t="s">
        <v>223</v>
      </c>
      <c r="F82" s="32">
        <v>4.56</v>
      </c>
      <c r="G82" s="35" t="s">
        <v>223</v>
      </c>
      <c r="H82" s="35">
        <v>5.18</v>
      </c>
      <c r="I82" s="35" t="s">
        <v>223</v>
      </c>
      <c r="J82" s="35">
        <v>3.52</v>
      </c>
      <c r="K82" s="35" t="s">
        <v>223</v>
      </c>
      <c r="L82" s="35">
        <v>3.42</v>
      </c>
      <c r="M82" s="35" t="s">
        <v>223</v>
      </c>
      <c r="N82" s="32">
        <v>2.98</v>
      </c>
    </row>
    <row r="83" ht="14.25" spans="1:14">
      <c r="A83" s="32">
        <v>81</v>
      </c>
      <c r="B83" s="32" t="s">
        <v>337</v>
      </c>
      <c r="C83" s="32" t="s">
        <v>312</v>
      </c>
      <c r="D83" s="32">
        <v>110</v>
      </c>
      <c r="E83" s="35" t="s">
        <v>223</v>
      </c>
      <c r="F83" s="32">
        <v>4.61</v>
      </c>
      <c r="G83" s="35" t="s">
        <v>223</v>
      </c>
      <c r="H83" s="35">
        <v>5.46</v>
      </c>
      <c r="I83" s="35" t="s">
        <v>223</v>
      </c>
      <c r="J83" s="35">
        <v>3.82</v>
      </c>
      <c r="K83" s="35" t="s">
        <v>223</v>
      </c>
      <c r="L83" s="35">
        <v>3.64</v>
      </c>
      <c r="M83" s="35" t="s">
        <v>223</v>
      </c>
      <c r="N83" s="32">
        <v>3.01</v>
      </c>
    </row>
    <row r="84" ht="14.25" spans="1:14">
      <c r="A84" s="32">
        <v>82</v>
      </c>
      <c r="B84" s="32" t="s">
        <v>338</v>
      </c>
      <c r="C84" s="32" t="s">
        <v>255</v>
      </c>
      <c r="D84" s="32">
        <v>110</v>
      </c>
      <c r="E84" s="35" t="s">
        <v>223</v>
      </c>
      <c r="F84" s="32">
        <v>4.13</v>
      </c>
      <c r="G84" s="35" t="s">
        <v>223</v>
      </c>
      <c r="H84" s="35">
        <v>4.42</v>
      </c>
      <c r="I84" s="35" t="s">
        <v>223</v>
      </c>
      <c r="J84" s="35">
        <v>3.28</v>
      </c>
      <c r="K84" s="35" t="s">
        <v>235</v>
      </c>
      <c r="L84" s="35">
        <v>3.06</v>
      </c>
      <c r="M84" s="35" t="s">
        <v>223</v>
      </c>
      <c r="N84" s="32">
        <v>2.41</v>
      </c>
    </row>
    <row r="85" ht="14.25" spans="1:14">
      <c r="A85" s="32">
        <v>83</v>
      </c>
      <c r="B85" s="32" t="s">
        <v>339</v>
      </c>
      <c r="C85" s="32" t="s">
        <v>340</v>
      </c>
      <c r="D85" s="32">
        <v>110</v>
      </c>
      <c r="E85" s="35" t="s">
        <v>223</v>
      </c>
      <c r="F85" s="32">
        <v>4.04</v>
      </c>
      <c r="G85" s="35" t="s">
        <v>235</v>
      </c>
      <c r="H85" s="35">
        <v>4.24</v>
      </c>
      <c r="I85" s="35" t="s">
        <v>223</v>
      </c>
      <c r="J85" s="35">
        <v>3.1</v>
      </c>
      <c r="K85" s="35" t="s">
        <v>235</v>
      </c>
      <c r="L85" s="35">
        <v>3.07</v>
      </c>
      <c r="M85" s="35" t="s">
        <v>223</v>
      </c>
      <c r="N85" s="32">
        <v>2.52</v>
      </c>
    </row>
    <row r="86" ht="14.25" spans="1:14">
      <c r="A86" s="32">
        <v>84</v>
      </c>
      <c r="B86" s="32" t="s">
        <v>341</v>
      </c>
      <c r="C86" s="32" t="s">
        <v>261</v>
      </c>
      <c r="D86" s="32">
        <v>110</v>
      </c>
      <c r="E86" s="35" t="s">
        <v>223</v>
      </c>
      <c r="F86" s="32">
        <v>3.95</v>
      </c>
      <c r="G86" s="35" t="s">
        <v>223</v>
      </c>
      <c r="H86" s="35">
        <v>4.21</v>
      </c>
      <c r="I86" s="35" t="s">
        <v>223</v>
      </c>
      <c r="J86" s="35">
        <v>3.19</v>
      </c>
      <c r="K86" s="35" t="s">
        <v>235</v>
      </c>
      <c r="L86" s="35">
        <v>3.12</v>
      </c>
      <c r="M86" s="35" t="s">
        <v>223</v>
      </c>
      <c r="N86" s="32">
        <v>2.58</v>
      </c>
    </row>
    <row r="87" ht="14.25" spans="1:14">
      <c r="A87" s="32">
        <v>85</v>
      </c>
      <c r="B87" s="32" t="s">
        <v>342</v>
      </c>
      <c r="C87" s="32" t="s">
        <v>261</v>
      </c>
      <c r="D87" s="32">
        <v>110</v>
      </c>
      <c r="E87" s="35" t="s">
        <v>223</v>
      </c>
      <c r="F87" s="32">
        <v>3.95</v>
      </c>
      <c r="G87" s="35" t="s">
        <v>223</v>
      </c>
      <c r="H87" s="35">
        <v>4.21</v>
      </c>
      <c r="I87" s="35" t="s">
        <v>223</v>
      </c>
      <c r="J87" s="35">
        <v>3.19</v>
      </c>
      <c r="K87" s="35" t="s">
        <v>235</v>
      </c>
      <c r="L87" s="35">
        <v>3.12</v>
      </c>
      <c r="M87" s="35" t="s">
        <v>223</v>
      </c>
      <c r="N87" s="32">
        <v>2.58</v>
      </c>
    </row>
    <row r="88" ht="14.25" spans="1:14">
      <c r="A88" s="32">
        <v>86</v>
      </c>
      <c r="B88" s="32" t="s">
        <v>343</v>
      </c>
      <c r="C88" s="32" t="s">
        <v>340</v>
      </c>
      <c r="D88" s="32">
        <v>110</v>
      </c>
      <c r="E88" s="35" t="s">
        <v>223</v>
      </c>
      <c r="F88" s="32">
        <v>3.91</v>
      </c>
      <c r="G88" s="35" t="s">
        <v>235</v>
      </c>
      <c r="H88" s="35">
        <v>4.1</v>
      </c>
      <c r="I88" s="35" t="s">
        <v>223</v>
      </c>
      <c r="J88" s="35">
        <v>3.02</v>
      </c>
      <c r="K88" s="35" t="s">
        <v>235</v>
      </c>
      <c r="L88" s="35">
        <v>2.99</v>
      </c>
      <c r="M88" s="35" t="s">
        <v>223</v>
      </c>
      <c r="N88" s="32">
        <v>2.47</v>
      </c>
    </row>
    <row r="89" ht="14.25" spans="1:14">
      <c r="A89" s="32">
        <v>87</v>
      </c>
      <c r="B89" s="32" t="s">
        <v>344</v>
      </c>
      <c r="C89" s="32" t="s">
        <v>261</v>
      </c>
      <c r="D89" s="32">
        <v>110</v>
      </c>
      <c r="E89" s="35" t="s">
        <v>223</v>
      </c>
      <c r="F89" s="32">
        <v>3.95</v>
      </c>
      <c r="G89" s="35" t="s">
        <v>223</v>
      </c>
      <c r="H89" s="35">
        <v>4.21</v>
      </c>
      <c r="I89" s="35" t="s">
        <v>223</v>
      </c>
      <c r="J89" s="35">
        <v>3.19</v>
      </c>
      <c r="K89" s="35" t="s">
        <v>235</v>
      </c>
      <c r="L89" s="35">
        <v>3.12</v>
      </c>
      <c r="M89" s="35" t="s">
        <v>223</v>
      </c>
      <c r="N89" s="32">
        <v>2.58</v>
      </c>
    </row>
    <row r="90" ht="14.25" spans="1:14">
      <c r="A90" s="32">
        <v>88</v>
      </c>
      <c r="B90" s="32" t="s">
        <v>345</v>
      </c>
      <c r="C90" s="32" t="s">
        <v>265</v>
      </c>
      <c r="D90" s="32">
        <v>110</v>
      </c>
      <c r="E90" s="35" t="s">
        <v>223</v>
      </c>
      <c r="F90" s="32">
        <v>3.07</v>
      </c>
      <c r="G90" s="35" t="s">
        <v>235</v>
      </c>
      <c r="H90" s="35">
        <v>3.24</v>
      </c>
      <c r="I90" s="35" t="s">
        <v>223</v>
      </c>
      <c r="J90" s="35">
        <v>2.57</v>
      </c>
      <c r="K90" s="35" t="s">
        <v>235</v>
      </c>
      <c r="L90" s="35">
        <v>2.56</v>
      </c>
      <c r="M90" s="35" t="s">
        <v>223</v>
      </c>
      <c r="N90" s="32">
        <v>2.23</v>
      </c>
    </row>
    <row r="91" ht="14.25" spans="1:14">
      <c r="A91" s="32">
        <v>89</v>
      </c>
      <c r="B91" s="32" t="s">
        <v>346</v>
      </c>
      <c r="C91" s="32" t="s">
        <v>265</v>
      </c>
      <c r="D91" s="32">
        <v>110</v>
      </c>
      <c r="E91" s="35" t="s">
        <v>223</v>
      </c>
      <c r="F91" s="32">
        <v>2.92</v>
      </c>
      <c r="G91" s="35" t="s">
        <v>235</v>
      </c>
      <c r="H91" s="35">
        <v>3.07</v>
      </c>
      <c r="I91" s="35" t="s">
        <v>223</v>
      </c>
      <c r="J91" s="35">
        <v>2.46</v>
      </c>
      <c r="K91" s="35" t="s">
        <v>235</v>
      </c>
      <c r="L91" s="35">
        <v>2.45</v>
      </c>
      <c r="M91" s="35" t="s">
        <v>223</v>
      </c>
      <c r="N91" s="32">
        <v>2.15</v>
      </c>
    </row>
    <row r="92" ht="14.25" spans="1:14">
      <c r="A92" s="32">
        <v>90</v>
      </c>
      <c r="B92" s="32" t="s">
        <v>347</v>
      </c>
      <c r="C92" s="32" t="s">
        <v>305</v>
      </c>
      <c r="D92" s="32">
        <v>110</v>
      </c>
      <c r="E92" s="35" t="s">
        <v>223</v>
      </c>
      <c r="F92" s="32">
        <v>2.65</v>
      </c>
      <c r="G92" s="35" t="s">
        <v>235</v>
      </c>
      <c r="H92" s="35">
        <v>2.67</v>
      </c>
      <c r="I92" s="35" t="s">
        <v>223</v>
      </c>
      <c r="J92" s="35">
        <v>2.15</v>
      </c>
      <c r="K92" s="35" t="s">
        <v>235</v>
      </c>
      <c r="L92" s="35">
        <v>2.16</v>
      </c>
      <c r="M92" s="35" t="s">
        <v>223</v>
      </c>
      <c r="N92" s="32">
        <v>1.89</v>
      </c>
    </row>
    <row r="93" ht="14.25" spans="1:14">
      <c r="A93" s="32">
        <v>91</v>
      </c>
      <c r="B93" s="32" t="s">
        <v>348</v>
      </c>
      <c r="C93" s="32" t="s">
        <v>349</v>
      </c>
      <c r="D93" s="32">
        <v>110</v>
      </c>
      <c r="E93" s="35" t="s">
        <v>223</v>
      </c>
      <c r="F93" s="32">
        <v>3.47</v>
      </c>
      <c r="G93" s="35" t="s">
        <v>235</v>
      </c>
      <c r="H93" s="35">
        <v>3.78</v>
      </c>
      <c r="I93" s="35" t="s">
        <v>223</v>
      </c>
      <c r="J93" s="35">
        <v>2.96</v>
      </c>
      <c r="K93" s="35" t="s">
        <v>235</v>
      </c>
      <c r="L93" s="35">
        <v>2.93</v>
      </c>
      <c r="M93" s="35" t="s">
        <v>223</v>
      </c>
      <c r="N93" s="32">
        <v>2.56</v>
      </c>
    </row>
    <row r="94" ht="14.25" spans="1:14">
      <c r="A94" s="32">
        <v>92</v>
      </c>
      <c r="B94" s="32" t="s">
        <v>350</v>
      </c>
      <c r="C94" s="32" t="s">
        <v>351</v>
      </c>
      <c r="D94" s="32">
        <v>110</v>
      </c>
      <c r="E94" s="35" t="s">
        <v>223</v>
      </c>
      <c r="F94" s="32">
        <v>3</v>
      </c>
      <c r="G94" s="35" t="s">
        <v>235</v>
      </c>
      <c r="H94" s="35">
        <v>3.04</v>
      </c>
      <c r="I94" s="35" t="s">
        <v>223</v>
      </c>
      <c r="J94" s="35">
        <v>2.41</v>
      </c>
      <c r="K94" s="35" t="s">
        <v>235</v>
      </c>
      <c r="L94" s="35">
        <v>2.45</v>
      </c>
      <c r="M94" s="35" t="s">
        <v>223</v>
      </c>
      <c r="N94" s="32">
        <v>2.14</v>
      </c>
    </row>
    <row r="95" ht="14.25" spans="1:14">
      <c r="A95" s="32">
        <v>93</v>
      </c>
      <c r="B95" s="32" t="s">
        <v>352</v>
      </c>
      <c r="C95" s="32" t="s">
        <v>351</v>
      </c>
      <c r="D95" s="32">
        <v>110</v>
      </c>
      <c r="E95" s="35" t="s">
        <v>223</v>
      </c>
      <c r="F95" s="32">
        <v>3</v>
      </c>
      <c r="G95" s="35" t="s">
        <v>235</v>
      </c>
      <c r="H95" s="35">
        <v>3.04</v>
      </c>
      <c r="I95" s="35" t="s">
        <v>223</v>
      </c>
      <c r="J95" s="35">
        <v>2.41</v>
      </c>
      <c r="K95" s="35" t="s">
        <v>235</v>
      </c>
      <c r="L95" s="35">
        <v>2.45</v>
      </c>
      <c r="M95" s="35" t="s">
        <v>223</v>
      </c>
      <c r="N95" s="32">
        <v>2.14</v>
      </c>
    </row>
    <row r="96" ht="14.25" spans="1:14">
      <c r="A96" s="32">
        <v>94</v>
      </c>
      <c r="B96" s="32" t="s">
        <v>353</v>
      </c>
      <c r="C96" s="32" t="s">
        <v>234</v>
      </c>
      <c r="D96" s="32">
        <v>110</v>
      </c>
      <c r="E96" s="35" t="s">
        <v>223</v>
      </c>
      <c r="F96" s="32">
        <v>3.19</v>
      </c>
      <c r="G96" s="35" t="s">
        <v>223</v>
      </c>
      <c r="H96" s="35">
        <v>3.33</v>
      </c>
      <c r="I96" s="35" t="s">
        <v>223</v>
      </c>
      <c r="J96" s="35">
        <v>2.48</v>
      </c>
      <c r="K96" s="35" t="s">
        <v>235</v>
      </c>
      <c r="L96" s="35">
        <v>2.52</v>
      </c>
      <c r="M96" s="35" t="s">
        <v>223</v>
      </c>
      <c r="N96" s="32">
        <v>2.06</v>
      </c>
    </row>
    <row r="97" ht="14.25" spans="1:14">
      <c r="A97" s="32">
        <v>95</v>
      </c>
      <c r="B97" s="32" t="s">
        <v>354</v>
      </c>
      <c r="C97" s="32" t="s">
        <v>305</v>
      </c>
      <c r="D97" s="32">
        <v>110</v>
      </c>
      <c r="E97" s="35" t="s">
        <v>223</v>
      </c>
      <c r="F97" s="32">
        <v>2.68</v>
      </c>
      <c r="G97" s="35" t="s">
        <v>235</v>
      </c>
      <c r="H97" s="35">
        <v>2.71</v>
      </c>
      <c r="I97" s="35" t="s">
        <v>223</v>
      </c>
      <c r="J97" s="35">
        <v>2.17</v>
      </c>
      <c r="K97" s="35" t="s">
        <v>235</v>
      </c>
      <c r="L97" s="35">
        <v>2.18</v>
      </c>
      <c r="M97" s="35" t="s">
        <v>223</v>
      </c>
      <c r="N97" s="32">
        <v>1.91</v>
      </c>
    </row>
    <row r="98" ht="14.25" spans="1:14">
      <c r="A98" s="32">
        <v>96</v>
      </c>
      <c r="B98" s="32" t="s">
        <v>355</v>
      </c>
      <c r="C98" s="32" t="s">
        <v>349</v>
      </c>
      <c r="D98" s="32">
        <v>110</v>
      </c>
      <c r="E98" s="35" t="s">
        <v>223</v>
      </c>
      <c r="F98" s="32">
        <v>3.62</v>
      </c>
      <c r="G98" s="35" t="s">
        <v>235</v>
      </c>
      <c r="H98" s="35">
        <v>3.9</v>
      </c>
      <c r="I98" s="35" t="s">
        <v>223</v>
      </c>
      <c r="J98" s="35">
        <v>3.03</v>
      </c>
      <c r="K98" s="35" t="s">
        <v>235</v>
      </c>
      <c r="L98" s="35">
        <v>3</v>
      </c>
      <c r="M98" s="35" t="s">
        <v>223</v>
      </c>
      <c r="N98" s="32">
        <v>2.61</v>
      </c>
    </row>
    <row r="99" ht="14.25" spans="1:14">
      <c r="A99" s="32">
        <v>97</v>
      </c>
      <c r="B99" s="32" t="s">
        <v>356</v>
      </c>
      <c r="C99" s="32" t="s">
        <v>351</v>
      </c>
      <c r="D99" s="32">
        <v>110</v>
      </c>
      <c r="E99" s="35" t="s">
        <v>223</v>
      </c>
      <c r="F99" s="32">
        <v>3</v>
      </c>
      <c r="G99" s="35" t="s">
        <v>235</v>
      </c>
      <c r="H99" s="35">
        <v>3.04</v>
      </c>
      <c r="I99" s="35" t="s">
        <v>223</v>
      </c>
      <c r="J99" s="35">
        <v>2.41</v>
      </c>
      <c r="K99" s="35" t="s">
        <v>235</v>
      </c>
      <c r="L99" s="35">
        <v>2.45</v>
      </c>
      <c r="M99" s="35" t="s">
        <v>223</v>
      </c>
      <c r="N99" s="32">
        <v>2.14</v>
      </c>
    </row>
    <row r="100" ht="14.25" spans="1:14">
      <c r="A100" s="32">
        <v>98</v>
      </c>
      <c r="B100" s="32" t="s">
        <v>357</v>
      </c>
      <c r="C100" s="32" t="s">
        <v>276</v>
      </c>
      <c r="D100" s="32">
        <v>220</v>
      </c>
      <c r="E100" s="35" t="s">
        <v>223</v>
      </c>
      <c r="F100" s="32">
        <v>4.05</v>
      </c>
      <c r="G100" s="35" t="s">
        <v>235</v>
      </c>
      <c r="H100" s="35">
        <v>4.25</v>
      </c>
      <c r="I100" s="35" t="s">
        <v>223</v>
      </c>
      <c r="J100" s="35">
        <v>3.26</v>
      </c>
      <c r="K100" s="35" t="s">
        <v>235</v>
      </c>
      <c r="L100" s="35">
        <v>3.32</v>
      </c>
      <c r="M100" s="35" t="s">
        <v>223</v>
      </c>
      <c r="N100" s="32">
        <v>2.78</v>
      </c>
    </row>
    <row r="101" ht="14.25" spans="1:14">
      <c r="A101" s="32">
        <v>99</v>
      </c>
      <c r="B101" s="32" t="s">
        <v>358</v>
      </c>
      <c r="C101" s="32" t="s">
        <v>359</v>
      </c>
      <c r="D101" s="32">
        <v>110</v>
      </c>
      <c r="E101" s="35" t="s">
        <v>223</v>
      </c>
      <c r="F101" s="32">
        <v>3.95</v>
      </c>
      <c r="G101" s="35" t="s">
        <v>235</v>
      </c>
      <c r="H101" s="35">
        <v>4.08</v>
      </c>
      <c r="I101" s="35" t="s">
        <v>223</v>
      </c>
      <c r="J101" s="35">
        <v>3.19</v>
      </c>
      <c r="K101" s="35" t="s">
        <v>235</v>
      </c>
      <c r="L101" s="35">
        <v>2.96</v>
      </c>
      <c r="M101" s="35" t="s">
        <v>223</v>
      </c>
      <c r="N101" s="32">
        <v>2.53</v>
      </c>
    </row>
    <row r="102" ht="14.25" spans="1:14">
      <c r="A102" s="32">
        <v>100</v>
      </c>
      <c r="B102" s="32" t="s">
        <v>360</v>
      </c>
      <c r="C102" s="32" t="s">
        <v>340</v>
      </c>
      <c r="D102" s="32">
        <v>110</v>
      </c>
      <c r="E102" s="35" t="s">
        <v>223</v>
      </c>
      <c r="F102" s="32">
        <v>3.91</v>
      </c>
      <c r="G102" s="35" t="s">
        <v>235</v>
      </c>
      <c r="H102" s="35">
        <v>4.1</v>
      </c>
      <c r="I102" s="35" t="s">
        <v>223</v>
      </c>
      <c r="J102" s="35">
        <v>3.02</v>
      </c>
      <c r="K102" s="35" t="s">
        <v>235</v>
      </c>
      <c r="L102" s="35">
        <v>2.99</v>
      </c>
      <c r="M102" s="35" t="s">
        <v>223</v>
      </c>
      <c r="N102" s="32">
        <v>2.47</v>
      </c>
    </row>
    <row r="103" ht="14.25" spans="1:14">
      <c r="A103" s="32">
        <v>101</v>
      </c>
      <c r="B103" s="32" t="s">
        <v>361</v>
      </c>
      <c r="C103" s="32" t="s">
        <v>292</v>
      </c>
      <c r="D103" s="32">
        <v>110</v>
      </c>
      <c r="E103" s="35" t="s">
        <v>223</v>
      </c>
      <c r="F103" s="32">
        <v>2.38</v>
      </c>
      <c r="G103" s="35" t="s">
        <v>235</v>
      </c>
      <c r="H103" s="35">
        <v>2.46</v>
      </c>
      <c r="I103" s="35" t="s">
        <v>223</v>
      </c>
      <c r="J103" s="35">
        <v>1.95</v>
      </c>
      <c r="K103" s="35" t="s">
        <v>235</v>
      </c>
      <c r="L103" s="35">
        <v>1.87</v>
      </c>
      <c r="M103" s="35" t="s">
        <v>223</v>
      </c>
      <c r="N103" s="32">
        <v>1.62</v>
      </c>
    </row>
    <row r="104" ht="14.25" spans="1:14">
      <c r="A104" s="32">
        <v>102</v>
      </c>
      <c r="B104" s="32" t="s">
        <v>362</v>
      </c>
      <c r="C104" s="32" t="s">
        <v>363</v>
      </c>
      <c r="D104" s="32">
        <v>110</v>
      </c>
      <c r="E104" s="35" t="s">
        <v>223</v>
      </c>
      <c r="F104" s="32">
        <v>4.79</v>
      </c>
      <c r="G104" s="35" t="s">
        <v>223</v>
      </c>
      <c r="H104" s="35">
        <v>5.4</v>
      </c>
      <c r="I104" s="35" t="s">
        <v>223</v>
      </c>
      <c r="J104" s="35">
        <v>3.69</v>
      </c>
      <c r="K104" s="35" t="s">
        <v>223</v>
      </c>
      <c r="L104" s="35">
        <v>3.52</v>
      </c>
      <c r="M104" s="35" t="s">
        <v>223</v>
      </c>
      <c r="N104" s="32">
        <v>2.98</v>
      </c>
    </row>
    <row r="105" ht="14.25" spans="1:14">
      <c r="A105" s="32">
        <v>103</v>
      </c>
      <c r="B105" s="32" t="s">
        <v>364</v>
      </c>
      <c r="C105" s="32" t="s">
        <v>285</v>
      </c>
      <c r="D105" s="32">
        <v>220</v>
      </c>
      <c r="E105" s="35" t="s">
        <v>223</v>
      </c>
      <c r="F105" s="32">
        <v>3.23</v>
      </c>
      <c r="G105" s="35" t="s">
        <v>235</v>
      </c>
      <c r="H105" s="35">
        <v>3.35</v>
      </c>
      <c r="I105" s="35" t="s">
        <v>223</v>
      </c>
      <c r="J105" s="35">
        <v>2.62</v>
      </c>
      <c r="K105" s="35" t="s">
        <v>235</v>
      </c>
      <c r="L105" s="35">
        <v>2.66</v>
      </c>
      <c r="M105" s="35" t="s">
        <v>223</v>
      </c>
      <c r="N105" s="32">
        <v>2.25</v>
      </c>
    </row>
    <row r="106" ht="14.25" spans="1:14">
      <c r="A106" s="32">
        <v>104</v>
      </c>
      <c r="B106" s="32" t="s">
        <v>365</v>
      </c>
      <c r="C106" s="32" t="s">
        <v>366</v>
      </c>
      <c r="D106" s="32">
        <v>220</v>
      </c>
      <c r="E106" s="35" t="s">
        <v>223</v>
      </c>
      <c r="F106" s="32">
        <v>3.45</v>
      </c>
      <c r="G106" s="35" t="s">
        <v>235</v>
      </c>
      <c r="H106" s="35">
        <v>4.09</v>
      </c>
      <c r="I106" s="35" t="s">
        <v>223</v>
      </c>
      <c r="J106" s="35">
        <v>2.94</v>
      </c>
      <c r="K106" s="35" t="s">
        <v>235</v>
      </c>
      <c r="L106" s="35">
        <v>2.65</v>
      </c>
      <c r="M106" s="35" t="s">
        <v>223</v>
      </c>
      <c r="N106" s="32">
        <v>2.24</v>
      </c>
    </row>
    <row r="107" ht="14.25" spans="1:14">
      <c r="A107" s="32">
        <v>105</v>
      </c>
      <c r="B107" s="32" t="s">
        <v>367</v>
      </c>
      <c r="C107" s="32" t="s">
        <v>269</v>
      </c>
      <c r="D107" s="32">
        <v>110</v>
      </c>
      <c r="E107" s="35" t="s">
        <v>223</v>
      </c>
      <c r="F107" s="32">
        <v>3.68</v>
      </c>
      <c r="G107" s="35" t="s">
        <v>235</v>
      </c>
      <c r="H107" s="35">
        <v>3.79</v>
      </c>
      <c r="I107" s="35" t="s">
        <v>223</v>
      </c>
      <c r="J107" s="35">
        <v>2.91</v>
      </c>
      <c r="K107" s="35" t="s">
        <v>235</v>
      </c>
      <c r="L107" s="35">
        <v>2.93</v>
      </c>
      <c r="M107" s="35" t="s">
        <v>223</v>
      </c>
      <c r="N107" s="32">
        <v>2.55</v>
      </c>
    </row>
    <row r="108" ht="14.25" spans="1:14">
      <c r="A108" s="32">
        <v>106</v>
      </c>
      <c r="B108" s="32" t="s">
        <v>368</v>
      </c>
      <c r="C108" s="32" t="s">
        <v>331</v>
      </c>
      <c r="D108" s="32">
        <v>220</v>
      </c>
      <c r="E108" s="35" t="s">
        <v>223</v>
      </c>
      <c r="F108" s="32">
        <v>6.13</v>
      </c>
      <c r="G108" s="35" t="s">
        <v>223</v>
      </c>
      <c r="H108" s="35">
        <v>6.77</v>
      </c>
      <c r="I108" s="35" t="s">
        <v>223</v>
      </c>
      <c r="J108" s="35">
        <v>4.46</v>
      </c>
      <c r="K108" s="35" t="s">
        <v>223</v>
      </c>
      <c r="L108" s="35">
        <v>3.73</v>
      </c>
      <c r="M108" s="35" t="s">
        <v>223</v>
      </c>
      <c r="N108" s="32">
        <v>3.04</v>
      </c>
    </row>
    <row r="109" ht="14.25" spans="1:14">
      <c r="A109" s="32">
        <v>107</v>
      </c>
      <c r="B109" s="32" t="s">
        <v>369</v>
      </c>
      <c r="C109" s="32" t="s">
        <v>340</v>
      </c>
      <c r="D109" s="32">
        <v>220</v>
      </c>
      <c r="E109" s="35" t="s">
        <v>223</v>
      </c>
      <c r="F109" s="32">
        <v>5.57</v>
      </c>
      <c r="G109" s="35" t="s">
        <v>223</v>
      </c>
      <c r="H109" s="35">
        <v>6.09</v>
      </c>
      <c r="I109" s="35" t="s">
        <v>223</v>
      </c>
      <c r="J109" s="35">
        <v>4.06</v>
      </c>
      <c r="K109" s="35" t="s">
        <v>223</v>
      </c>
      <c r="L109" s="35">
        <v>3.96</v>
      </c>
      <c r="M109" s="35" t="s">
        <v>223</v>
      </c>
      <c r="N109" s="32">
        <v>3.13</v>
      </c>
    </row>
    <row r="110" ht="14.25" spans="1:14">
      <c r="A110" s="32">
        <v>108</v>
      </c>
      <c r="B110" s="32" t="s">
        <v>370</v>
      </c>
      <c r="C110" s="32" t="s">
        <v>234</v>
      </c>
      <c r="D110" s="32">
        <v>110</v>
      </c>
      <c r="E110" s="35" t="s">
        <v>223</v>
      </c>
      <c r="F110" s="32">
        <v>3.09</v>
      </c>
      <c r="G110" s="35" t="s">
        <v>223</v>
      </c>
      <c r="H110" s="35">
        <v>3.21</v>
      </c>
      <c r="I110" s="35" t="s">
        <v>223</v>
      </c>
      <c r="J110" s="35">
        <v>2.41</v>
      </c>
      <c r="K110" s="35" t="s">
        <v>235</v>
      </c>
      <c r="L110" s="35">
        <v>2.46</v>
      </c>
      <c r="M110" s="35" t="s">
        <v>223</v>
      </c>
      <c r="N110" s="32">
        <v>2.02</v>
      </c>
    </row>
    <row r="111" ht="14.25" spans="1:14">
      <c r="A111" s="32">
        <v>109</v>
      </c>
      <c r="B111" s="32" t="s">
        <v>371</v>
      </c>
      <c r="C111" s="32" t="s">
        <v>305</v>
      </c>
      <c r="D111" s="32">
        <v>110</v>
      </c>
      <c r="E111" s="35" t="s">
        <v>223</v>
      </c>
      <c r="F111" s="32">
        <v>2.65</v>
      </c>
      <c r="G111" s="35" t="s">
        <v>235</v>
      </c>
      <c r="H111" s="35">
        <v>2.67</v>
      </c>
      <c r="I111" s="35" t="s">
        <v>223</v>
      </c>
      <c r="J111" s="35">
        <v>2.15</v>
      </c>
      <c r="K111" s="35" t="s">
        <v>235</v>
      </c>
      <c r="L111" s="35">
        <v>2.15</v>
      </c>
      <c r="M111" s="35" t="s">
        <v>223</v>
      </c>
      <c r="N111" s="32">
        <v>1.89</v>
      </c>
    </row>
    <row r="112" ht="14.25" spans="1:14">
      <c r="A112" s="32">
        <v>110</v>
      </c>
      <c r="B112" s="32" t="s">
        <v>372</v>
      </c>
      <c r="C112" s="32" t="s">
        <v>373</v>
      </c>
      <c r="D112" s="32">
        <v>110</v>
      </c>
      <c r="E112" s="35" t="s">
        <v>223</v>
      </c>
      <c r="F112" s="32">
        <v>2.67</v>
      </c>
      <c r="G112" s="35" t="s">
        <v>235</v>
      </c>
      <c r="H112" s="35">
        <v>2.83</v>
      </c>
      <c r="I112" s="35" t="s">
        <v>223</v>
      </c>
      <c r="J112" s="35">
        <v>2.11</v>
      </c>
      <c r="K112" s="35" t="s">
        <v>235</v>
      </c>
      <c r="L112" s="35">
        <v>2.01</v>
      </c>
      <c r="M112" s="35" t="s">
        <v>223</v>
      </c>
      <c r="N112" s="32">
        <v>1.68</v>
      </c>
    </row>
    <row r="113" ht="23.25" spans="1:14">
      <c r="A113" s="32">
        <v>111</v>
      </c>
      <c r="B113" s="32" t="s">
        <v>374</v>
      </c>
      <c r="C113" s="32" t="s">
        <v>257</v>
      </c>
      <c r="D113" s="32">
        <v>110</v>
      </c>
      <c r="E113" s="35" t="s">
        <v>238</v>
      </c>
      <c r="F113" s="32">
        <v>5.18</v>
      </c>
      <c r="G113" s="35" t="s">
        <v>222</v>
      </c>
      <c r="H113" s="35">
        <v>4.11</v>
      </c>
      <c r="I113" s="35" t="s">
        <v>223</v>
      </c>
      <c r="J113" s="35">
        <v>3.72</v>
      </c>
      <c r="K113" s="35" t="s">
        <v>223</v>
      </c>
      <c r="L113" s="35">
        <v>2.9</v>
      </c>
      <c r="M113" s="35" t="s">
        <v>223</v>
      </c>
      <c r="N113" s="32">
        <v>2.8</v>
      </c>
    </row>
    <row r="114" ht="23.25" spans="1:14">
      <c r="A114" s="32">
        <v>112</v>
      </c>
      <c r="B114" s="32" t="s">
        <v>375</v>
      </c>
      <c r="C114" s="32" t="s">
        <v>325</v>
      </c>
      <c r="D114" s="32">
        <v>110</v>
      </c>
      <c r="E114" s="35" t="s">
        <v>223</v>
      </c>
      <c r="F114" s="32">
        <v>5.87</v>
      </c>
      <c r="G114" s="35" t="s">
        <v>229</v>
      </c>
      <c r="H114" s="35">
        <v>6.07</v>
      </c>
      <c r="I114" s="35" t="s">
        <v>223</v>
      </c>
      <c r="J114" s="35">
        <v>4.54</v>
      </c>
      <c r="K114" s="35" t="s">
        <v>223</v>
      </c>
      <c r="L114" s="35">
        <v>3.91</v>
      </c>
      <c r="M114" s="35" t="s">
        <v>223</v>
      </c>
      <c r="N114" s="32">
        <v>3.17</v>
      </c>
    </row>
    <row r="115" ht="23.25" spans="1:14">
      <c r="A115" s="32">
        <v>113</v>
      </c>
      <c r="B115" s="32" t="s">
        <v>376</v>
      </c>
      <c r="C115" s="32" t="s">
        <v>325</v>
      </c>
      <c r="D115" s="32">
        <v>110</v>
      </c>
      <c r="E115" s="35" t="s">
        <v>223</v>
      </c>
      <c r="F115" s="32">
        <v>5.85</v>
      </c>
      <c r="G115" s="35" t="s">
        <v>229</v>
      </c>
      <c r="H115" s="35">
        <v>6</v>
      </c>
      <c r="I115" s="35" t="s">
        <v>223</v>
      </c>
      <c r="J115" s="35">
        <v>4.52</v>
      </c>
      <c r="K115" s="35" t="s">
        <v>223</v>
      </c>
      <c r="L115" s="35">
        <v>3.88</v>
      </c>
      <c r="M115" s="35" t="s">
        <v>223</v>
      </c>
      <c r="N115" s="32">
        <v>3.15</v>
      </c>
    </row>
    <row r="116" ht="23.25" spans="1:14">
      <c r="A116" s="32">
        <v>114</v>
      </c>
      <c r="B116" s="32" t="s">
        <v>377</v>
      </c>
      <c r="C116" s="32" t="s">
        <v>325</v>
      </c>
      <c r="D116" s="32">
        <v>110</v>
      </c>
      <c r="E116" s="35" t="s">
        <v>223</v>
      </c>
      <c r="F116" s="32">
        <v>5.85</v>
      </c>
      <c r="G116" s="35" t="s">
        <v>229</v>
      </c>
      <c r="H116" s="35">
        <v>6</v>
      </c>
      <c r="I116" s="35" t="s">
        <v>223</v>
      </c>
      <c r="J116" s="35">
        <v>4.52</v>
      </c>
      <c r="K116" s="35" t="s">
        <v>223</v>
      </c>
      <c r="L116" s="35">
        <v>3.88</v>
      </c>
      <c r="M116" s="35" t="s">
        <v>223</v>
      </c>
      <c r="N116" s="32">
        <v>3.15</v>
      </c>
    </row>
    <row r="117" ht="15" customHeight="true" spans="1:14">
      <c r="A117" s="32" t="s">
        <v>378</v>
      </c>
      <c r="B117" s="32"/>
      <c r="C117" s="32"/>
      <c r="D117" s="32"/>
      <c r="E117" s="35">
        <v>19</v>
      </c>
      <c r="F117" s="35"/>
      <c r="G117" s="35">
        <v>18</v>
      </c>
      <c r="H117" s="35"/>
      <c r="I117" s="35">
        <v>48</v>
      </c>
      <c r="J117" s="35"/>
      <c r="K117" s="35">
        <v>62</v>
      </c>
      <c r="L117" s="35"/>
      <c r="M117" s="35">
        <v>97</v>
      </c>
      <c r="N117" s="35"/>
    </row>
    <row r="118" ht="15" customHeight="true" spans="1:14">
      <c r="A118" s="32" t="s">
        <v>379</v>
      </c>
      <c r="B118" s="32"/>
      <c r="C118" s="32"/>
      <c r="D118" s="32"/>
      <c r="E118" s="35">
        <v>0</v>
      </c>
      <c r="F118" s="35"/>
      <c r="G118" s="35">
        <v>0</v>
      </c>
      <c r="H118" s="35"/>
      <c r="I118" s="35">
        <v>1</v>
      </c>
      <c r="J118" s="35"/>
      <c r="K118" s="35">
        <v>3</v>
      </c>
      <c r="L118" s="35"/>
      <c r="M118" s="35">
        <v>17</v>
      </c>
      <c r="N118" s="35"/>
    </row>
  </sheetData>
  <autoFilter ref="A2:N118">
    <extLst/>
  </autoFilter>
  <mergeCells count="19">
    <mergeCell ref="E1:F1"/>
    <mergeCell ref="G1:H1"/>
    <mergeCell ref="I1:J1"/>
    <mergeCell ref="K1:L1"/>
    <mergeCell ref="M1:N1"/>
    <mergeCell ref="A117:D117"/>
    <mergeCell ref="E117:F117"/>
    <mergeCell ref="G117:H117"/>
    <mergeCell ref="I117:J117"/>
    <mergeCell ref="K117:L117"/>
    <mergeCell ref="M117:N117"/>
    <mergeCell ref="A118:D118"/>
    <mergeCell ref="E118:F118"/>
    <mergeCell ref="G118:H118"/>
    <mergeCell ref="I118:J118"/>
    <mergeCell ref="K118:L118"/>
    <mergeCell ref="M118:N118"/>
    <mergeCell ref="A1:A2"/>
    <mergeCell ref="B1:B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workbookViewId="0">
      <selection activeCell="A1" sqref="A1"/>
    </sheetView>
  </sheetViews>
  <sheetFormatPr defaultColWidth="9" defaultRowHeight="13.5" outlineLevelCol="2"/>
  <cols>
    <col min="1" max="1" width="139.633333333333" customWidth="true"/>
    <col min="2" max="2" width="112.258333333333" customWidth="true"/>
  </cols>
  <sheetData>
    <row r="1" ht="408" customHeight="true" spans="1:3">
      <c r="A1" s="26" t="s">
        <v>380</v>
      </c>
      <c r="B1" s="27"/>
      <c r="C1" s="26"/>
    </row>
    <row r="2" ht="409" customHeight="true" spans="1:3">
      <c r="A2" s="26" t="s">
        <v>381</v>
      </c>
      <c r="B2" s="27"/>
      <c r="C2" s="26"/>
    </row>
    <row r="3" ht="20.25" spans="1:3">
      <c r="A3" s="26"/>
      <c r="B3" s="27"/>
      <c r="C3" s="26"/>
    </row>
    <row r="4" ht="20.25" spans="1:3">
      <c r="A4" s="26"/>
      <c r="B4" s="28"/>
      <c r="C4" s="26"/>
    </row>
    <row r="5" ht="20.25" spans="1:3">
      <c r="A5" s="26"/>
      <c r="C5" s="26"/>
    </row>
    <row r="6" ht="20.25" spans="1:3">
      <c r="A6" s="26"/>
      <c r="C6" s="26"/>
    </row>
    <row r="7" ht="20.25" spans="1:3">
      <c r="A7" s="26"/>
      <c r="C7" s="26"/>
    </row>
    <row r="8" ht="20.25" spans="1:3">
      <c r="A8" s="26"/>
      <c r="B8" s="26"/>
      <c r="C8" s="26"/>
    </row>
    <row r="9" ht="20.25" spans="1:3">
      <c r="A9" s="26"/>
      <c r="B9" s="26"/>
      <c r="C9" s="26"/>
    </row>
    <row r="10" ht="20.25" spans="1:3">
      <c r="A10" s="26"/>
      <c r="B10" s="26"/>
      <c r="C10" s="26"/>
    </row>
    <row r="11" ht="20.25" spans="1:3">
      <c r="A11" s="26"/>
      <c r="B11" s="26"/>
      <c r="C11" s="26"/>
    </row>
    <row r="12" ht="20.25" spans="1:3">
      <c r="A12" s="26"/>
      <c r="B12" s="26"/>
      <c r="C12" s="26"/>
    </row>
    <row r="13" ht="20.25" spans="1:3">
      <c r="A13" s="26"/>
      <c r="B13" s="26"/>
      <c r="C13" s="26"/>
    </row>
    <row r="14" ht="20.25" spans="1:3">
      <c r="A14" s="26"/>
      <c r="B14" s="26"/>
      <c r="C14" s="26"/>
    </row>
    <row r="15" ht="20.25" spans="1:3">
      <c r="A15" s="26"/>
      <c r="B15" s="26"/>
      <c r="C15" s="26"/>
    </row>
    <row r="16" ht="20.25" spans="1:3">
      <c r="A16" s="26"/>
      <c r="B16" s="26"/>
      <c r="C16" s="26"/>
    </row>
    <row r="17" ht="20.25" spans="1:3">
      <c r="A17" s="26"/>
      <c r="B17" s="26"/>
      <c r="C17" s="26"/>
    </row>
    <row r="18" ht="20.25" spans="1:3">
      <c r="A18" s="26"/>
      <c r="B18" s="26"/>
      <c r="C18" s="26"/>
    </row>
    <row r="19" ht="20.25" spans="1:3">
      <c r="A19" s="26"/>
      <c r="B19" s="26"/>
      <c r="C19" s="26"/>
    </row>
    <row r="20" ht="20.25" spans="1:3">
      <c r="A20" s="26"/>
      <c r="B20" s="26"/>
      <c r="C20" s="26"/>
    </row>
    <row r="21" ht="20.25" spans="1:3">
      <c r="A21" s="26"/>
      <c r="B21" s="26"/>
      <c r="C21" s="26"/>
    </row>
    <row r="22" ht="20.25" spans="1:3">
      <c r="A22" s="26"/>
      <c r="B22" s="26"/>
      <c r="C22" s="26"/>
    </row>
    <row r="23" ht="20.25" spans="1:3">
      <c r="A23" s="26"/>
      <c r="B23" s="26"/>
      <c r="C23" s="26"/>
    </row>
    <row r="24" ht="20.25" spans="1:3">
      <c r="A24" s="26"/>
      <c r="B24" s="26"/>
      <c r="C24" s="26"/>
    </row>
    <row r="25" ht="20.25" spans="1:3">
      <c r="A25" s="26"/>
      <c r="B25" s="26"/>
      <c r="C25" s="26"/>
    </row>
    <row r="26" ht="20.25" spans="1:3">
      <c r="A26" s="26"/>
      <c r="B26" s="26"/>
      <c r="C26" s="26"/>
    </row>
    <row r="27" ht="20.25" spans="1:3">
      <c r="A27" s="26"/>
      <c r="B27" s="26"/>
      <c r="C27" s="26"/>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zoomScale="130" zoomScaleNormal="130" workbookViewId="0">
      <selection activeCell="F21" sqref="F21"/>
    </sheetView>
  </sheetViews>
  <sheetFormatPr defaultColWidth="8.725" defaultRowHeight="13.5"/>
  <cols>
    <col min="1" max="1" width="5.08333333333333" customWidth="true"/>
    <col min="2" max="2" width="5.34166666666667" customWidth="true"/>
    <col min="3" max="3" width="8.35833333333333" customWidth="true"/>
    <col min="4" max="4" width="13.8333333333333" customWidth="true"/>
    <col min="5" max="5" width="10.8" customWidth="true"/>
    <col min="6" max="6" width="40.1833333333333" style="2" customWidth="true"/>
    <col min="7" max="7" width="14.1333333333333" style="2" customWidth="true"/>
    <col min="8" max="9" width="16.4416666666667" style="2" customWidth="true"/>
    <col min="10" max="10" width="20.3666666666667" style="2" customWidth="true"/>
    <col min="11" max="11" width="15.0916666666667" customWidth="true"/>
  </cols>
  <sheetData>
    <row r="1" ht="28" customHeight="true" spans="1:11">
      <c r="A1" s="3" t="s">
        <v>382</v>
      </c>
      <c r="B1" s="4"/>
      <c r="C1" s="4"/>
      <c r="D1" s="4"/>
      <c r="E1" s="4"/>
      <c r="F1" s="4"/>
      <c r="G1" s="4"/>
      <c r="H1" s="4"/>
      <c r="I1" s="4"/>
      <c r="J1" s="4"/>
      <c r="K1" s="24"/>
    </row>
    <row r="2" s="1" customFormat="true" ht="25.5" spans="1:11">
      <c r="A2" s="5" t="s">
        <v>1</v>
      </c>
      <c r="B2" s="5" t="s">
        <v>2</v>
      </c>
      <c r="C2" s="5" t="s">
        <v>3</v>
      </c>
      <c r="D2" s="6" t="s">
        <v>4</v>
      </c>
      <c r="E2" s="6" t="s">
        <v>5</v>
      </c>
      <c r="F2" s="5" t="s">
        <v>383</v>
      </c>
      <c r="G2" s="5" t="s">
        <v>384</v>
      </c>
      <c r="H2" s="5" t="s">
        <v>385</v>
      </c>
      <c r="I2" s="5" t="s">
        <v>386</v>
      </c>
      <c r="J2" s="5" t="s">
        <v>387</v>
      </c>
      <c r="K2" s="25" t="s">
        <v>11</v>
      </c>
    </row>
    <row r="3" ht="17" customHeight="true" spans="1:11">
      <c r="A3" s="7">
        <v>1</v>
      </c>
      <c r="B3" s="7" t="s">
        <v>16</v>
      </c>
      <c r="C3" s="7" t="s">
        <v>17</v>
      </c>
      <c r="D3" s="8">
        <v>5</v>
      </c>
      <c r="E3" s="11">
        <v>0</v>
      </c>
      <c r="F3" s="12" t="s">
        <v>109</v>
      </c>
      <c r="G3" s="13">
        <v>45769</v>
      </c>
      <c r="H3" s="14">
        <v>45999</v>
      </c>
      <c r="I3" s="14">
        <v>46387</v>
      </c>
      <c r="J3" s="12">
        <v>20</v>
      </c>
      <c r="K3" s="7">
        <f>D3+E3+J3</f>
        <v>25</v>
      </c>
    </row>
    <row r="4" ht="17" customHeight="true" spans="1:11">
      <c r="A4" s="7">
        <v>2</v>
      </c>
      <c r="B4" s="7"/>
      <c r="C4" s="9" t="s">
        <v>23</v>
      </c>
      <c r="D4" s="10">
        <v>2.5</v>
      </c>
      <c r="E4" s="10">
        <v>0</v>
      </c>
      <c r="F4" s="15" t="s">
        <v>110</v>
      </c>
      <c r="G4" s="16">
        <v>45868</v>
      </c>
      <c r="H4" s="17">
        <v>46021</v>
      </c>
      <c r="I4" s="15"/>
      <c r="J4" s="12">
        <v>30</v>
      </c>
      <c r="K4" s="7">
        <f>D4+E4+J4</f>
        <v>32.5</v>
      </c>
    </row>
    <row r="5" ht="17" customHeight="true" spans="1:11">
      <c r="A5" s="7">
        <v>4</v>
      </c>
      <c r="B5" s="7"/>
      <c r="C5" s="7" t="s">
        <v>35</v>
      </c>
      <c r="D5" s="10">
        <f>6.75-2.5</f>
        <v>4.25</v>
      </c>
      <c r="E5" s="10">
        <v>5</v>
      </c>
      <c r="F5" s="12" t="s">
        <v>111</v>
      </c>
      <c r="G5" s="18">
        <v>46015</v>
      </c>
      <c r="H5" s="14">
        <v>46081</v>
      </c>
      <c r="I5" s="14">
        <v>46387</v>
      </c>
      <c r="J5" s="15">
        <v>20</v>
      </c>
      <c r="K5" s="7">
        <f>D5+E5+J5</f>
        <v>29.25</v>
      </c>
    </row>
    <row r="6" ht="17" customHeight="true" spans="1:11">
      <c r="A6" s="7">
        <v>5</v>
      </c>
      <c r="B6" s="7"/>
      <c r="C6" s="7" t="s">
        <v>39</v>
      </c>
      <c r="D6" s="10">
        <v>44</v>
      </c>
      <c r="E6" s="10">
        <v>10</v>
      </c>
      <c r="F6" s="12" t="s">
        <v>112</v>
      </c>
      <c r="G6" s="13">
        <v>45376</v>
      </c>
      <c r="H6" s="13">
        <v>45377</v>
      </c>
      <c r="I6" s="14">
        <v>45901</v>
      </c>
      <c r="J6" s="12">
        <v>18</v>
      </c>
      <c r="K6" s="7">
        <f>D6+E6+J6+J7</f>
        <v>92</v>
      </c>
    </row>
    <row r="7" ht="17" customHeight="true" spans="1:11">
      <c r="A7" s="7">
        <v>6</v>
      </c>
      <c r="B7" s="7"/>
      <c r="C7" s="7"/>
      <c r="D7" s="10"/>
      <c r="E7" s="10"/>
      <c r="F7" s="12" t="s">
        <v>113</v>
      </c>
      <c r="G7" s="13">
        <v>45406</v>
      </c>
      <c r="H7" s="14">
        <v>45660</v>
      </c>
      <c r="I7" s="14">
        <v>46022</v>
      </c>
      <c r="J7" s="12">
        <v>20</v>
      </c>
      <c r="K7" s="7"/>
    </row>
    <row r="8" ht="17" customHeight="true" spans="1:11">
      <c r="A8" s="7">
        <v>7</v>
      </c>
      <c r="B8" s="7" t="s">
        <v>44</v>
      </c>
      <c r="C8" s="7" t="s">
        <v>45</v>
      </c>
      <c r="D8" s="10">
        <v>12.5</v>
      </c>
      <c r="E8" s="10">
        <v>0</v>
      </c>
      <c r="F8" s="12" t="s">
        <v>388</v>
      </c>
      <c r="G8" s="13">
        <v>45750</v>
      </c>
      <c r="H8" s="14">
        <v>45859</v>
      </c>
      <c r="I8" s="14">
        <v>46022</v>
      </c>
      <c r="J8" s="12">
        <v>25</v>
      </c>
      <c r="K8" s="7">
        <f>D8+E8+J8+J9</f>
        <v>45.5</v>
      </c>
    </row>
    <row r="9" ht="17" customHeight="true" spans="1:11">
      <c r="A9" s="7">
        <v>8</v>
      </c>
      <c r="B9" s="7"/>
      <c r="C9" s="7"/>
      <c r="D9" s="10"/>
      <c r="E9" s="10"/>
      <c r="F9" s="12" t="s">
        <v>116</v>
      </c>
      <c r="G9" s="13">
        <v>45903</v>
      </c>
      <c r="H9" s="14">
        <v>45922</v>
      </c>
      <c r="I9" s="12"/>
      <c r="J9" s="12">
        <v>8</v>
      </c>
      <c r="K9" s="7"/>
    </row>
    <row r="10" ht="17" customHeight="true" spans="1:11">
      <c r="A10" s="7">
        <v>9</v>
      </c>
      <c r="B10" s="7"/>
      <c r="C10" s="7" t="s">
        <v>52</v>
      </c>
      <c r="D10" s="10">
        <v>2.5</v>
      </c>
      <c r="E10" s="10">
        <v>0</v>
      </c>
      <c r="F10" s="12" t="s">
        <v>117</v>
      </c>
      <c r="G10" s="13">
        <v>45881</v>
      </c>
      <c r="H10" s="14">
        <v>46003</v>
      </c>
      <c r="I10" s="12"/>
      <c r="J10" s="12">
        <v>20</v>
      </c>
      <c r="K10" s="7">
        <f>D10+E10+J10</f>
        <v>22.5</v>
      </c>
    </row>
    <row r="11" ht="17" customHeight="true" spans="1:11">
      <c r="A11" s="7">
        <v>10</v>
      </c>
      <c r="B11" s="7"/>
      <c r="C11" s="7" t="s">
        <v>56</v>
      </c>
      <c r="D11" s="10">
        <v>0</v>
      </c>
      <c r="E11" s="10">
        <v>0</v>
      </c>
      <c r="F11" s="19" t="s">
        <v>20</v>
      </c>
      <c r="G11" s="20"/>
      <c r="H11" s="21"/>
      <c r="I11" s="19"/>
      <c r="J11" s="19" t="s">
        <v>20</v>
      </c>
      <c r="K11" s="7">
        <v>0</v>
      </c>
    </row>
    <row r="12" ht="17" customHeight="true" spans="1:11">
      <c r="A12" s="7">
        <v>11</v>
      </c>
      <c r="B12" s="7"/>
      <c r="C12" s="7" t="s">
        <v>60</v>
      </c>
      <c r="D12" s="10">
        <v>7.25</v>
      </c>
      <c r="E12" s="10">
        <v>0</v>
      </c>
      <c r="F12" s="19" t="s">
        <v>118</v>
      </c>
      <c r="G12" s="13">
        <v>45965</v>
      </c>
      <c r="H12" s="21">
        <v>46040</v>
      </c>
      <c r="I12" s="19"/>
      <c r="J12" s="19">
        <v>30</v>
      </c>
      <c r="K12" s="7">
        <f>D12+E12+J12</f>
        <v>37.25</v>
      </c>
    </row>
    <row r="13" ht="17" customHeight="true" spans="1:11">
      <c r="A13" s="7">
        <v>12</v>
      </c>
      <c r="B13" s="7"/>
      <c r="C13" s="7" t="s">
        <v>63</v>
      </c>
      <c r="D13" s="10">
        <v>5</v>
      </c>
      <c r="E13" s="10">
        <v>2</v>
      </c>
      <c r="F13" s="19" t="s">
        <v>20</v>
      </c>
      <c r="G13" s="20"/>
      <c r="H13" s="21"/>
      <c r="I13" s="19"/>
      <c r="J13" s="19" t="s">
        <v>20</v>
      </c>
      <c r="K13" s="7">
        <f>D13+E13</f>
        <v>7</v>
      </c>
    </row>
    <row r="14" ht="17" customHeight="true" spans="1:11">
      <c r="A14" s="7">
        <v>13</v>
      </c>
      <c r="B14" s="7" t="s">
        <v>64</v>
      </c>
      <c r="C14" s="7" t="s">
        <v>65</v>
      </c>
      <c r="D14" s="10">
        <v>2</v>
      </c>
      <c r="E14" s="10">
        <v>0</v>
      </c>
      <c r="F14" s="19" t="s">
        <v>20</v>
      </c>
      <c r="G14" s="20"/>
      <c r="H14" s="21"/>
      <c r="I14" s="19"/>
      <c r="J14" s="19" t="s">
        <v>20</v>
      </c>
      <c r="K14" s="7">
        <f>D14+E14</f>
        <v>2</v>
      </c>
    </row>
    <row r="15" ht="17" customHeight="true" spans="1:11">
      <c r="A15" s="7">
        <v>14</v>
      </c>
      <c r="B15" s="7"/>
      <c r="C15" s="7" t="s">
        <v>69</v>
      </c>
      <c r="D15" s="10">
        <v>0</v>
      </c>
      <c r="E15" s="10">
        <v>0</v>
      </c>
      <c r="F15" s="19" t="s">
        <v>20</v>
      </c>
      <c r="G15" s="20"/>
      <c r="H15" s="21"/>
      <c r="I15" s="19"/>
      <c r="J15" s="19" t="s">
        <v>20</v>
      </c>
      <c r="K15" s="7">
        <v>0</v>
      </c>
    </row>
    <row r="16" ht="17" customHeight="true" spans="1:11">
      <c r="A16" s="7">
        <v>15</v>
      </c>
      <c r="B16" s="7"/>
      <c r="C16" s="7" t="s">
        <v>71</v>
      </c>
      <c r="D16" s="10">
        <v>0</v>
      </c>
      <c r="E16" s="10">
        <v>0</v>
      </c>
      <c r="F16" s="19" t="s">
        <v>389</v>
      </c>
      <c r="G16" s="13">
        <v>45756</v>
      </c>
      <c r="H16" s="21">
        <v>45964</v>
      </c>
      <c r="I16" s="19"/>
      <c r="J16" s="19">
        <v>30</v>
      </c>
      <c r="K16" s="7">
        <f>D16+E16+J16</f>
        <v>30</v>
      </c>
    </row>
    <row r="17" ht="17" customHeight="true" spans="1:11">
      <c r="A17" s="7">
        <v>16</v>
      </c>
      <c r="B17" s="7"/>
      <c r="C17" s="7" t="s">
        <v>74</v>
      </c>
      <c r="D17" s="10">
        <v>25</v>
      </c>
      <c r="E17" s="10">
        <v>0</v>
      </c>
      <c r="F17" s="12" t="s">
        <v>390</v>
      </c>
      <c r="G17" s="13">
        <v>44966</v>
      </c>
      <c r="H17" s="14">
        <v>45379</v>
      </c>
      <c r="I17" s="14">
        <v>46174</v>
      </c>
      <c r="J17" s="12">
        <v>10</v>
      </c>
      <c r="K17" s="7">
        <f>D17+E17+J17</f>
        <v>35</v>
      </c>
    </row>
    <row r="18" ht="17" customHeight="true" spans="1:11">
      <c r="A18" s="7">
        <v>17</v>
      </c>
      <c r="B18" s="7"/>
      <c r="C18" s="7" t="s">
        <v>77</v>
      </c>
      <c r="D18" s="10">
        <v>0</v>
      </c>
      <c r="E18" s="10">
        <v>0</v>
      </c>
      <c r="F18" s="19" t="s">
        <v>20</v>
      </c>
      <c r="G18" s="20"/>
      <c r="H18" s="21"/>
      <c r="I18" s="19"/>
      <c r="J18" s="19" t="s">
        <v>20</v>
      </c>
      <c r="K18" s="7">
        <f>D18+E18</f>
        <v>0</v>
      </c>
    </row>
    <row r="19" ht="17" customHeight="true" spans="1:11">
      <c r="A19" s="7">
        <v>18</v>
      </c>
      <c r="B19" s="7" t="s">
        <v>78</v>
      </c>
      <c r="C19" s="7" t="s">
        <v>79</v>
      </c>
      <c r="D19" s="10">
        <v>15</v>
      </c>
      <c r="E19" s="10">
        <v>0</v>
      </c>
      <c r="F19" s="19" t="s">
        <v>20</v>
      </c>
      <c r="G19" s="20"/>
      <c r="H19" s="21"/>
      <c r="I19" s="19"/>
      <c r="J19" s="19" t="s">
        <v>20</v>
      </c>
      <c r="K19" s="7">
        <f>D19+E19</f>
        <v>15</v>
      </c>
    </row>
    <row r="20" ht="17" customHeight="true" spans="1:11">
      <c r="A20" s="7">
        <v>19</v>
      </c>
      <c r="B20" s="7"/>
      <c r="C20" s="7" t="s">
        <v>82</v>
      </c>
      <c r="D20" s="10">
        <f>9-1.25</f>
        <v>7.75</v>
      </c>
      <c r="E20" s="10">
        <v>0</v>
      </c>
      <c r="F20" s="12" t="s">
        <v>391</v>
      </c>
      <c r="G20" s="13">
        <v>45763</v>
      </c>
      <c r="H20" s="14">
        <v>45944</v>
      </c>
      <c r="I20" s="14">
        <v>46022</v>
      </c>
      <c r="J20" s="12">
        <v>20</v>
      </c>
      <c r="K20" s="7">
        <f>D20+E20+J20+J21</f>
        <v>32.75</v>
      </c>
    </row>
    <row r="21" ht="17" customHeight="true" spans="1:11">
      <c r="A21" s="7">
        <v>20</v>
      </c>
      <c r="B21" s="7"/>
      <c r="C21" s="7"/>
      <c r="D21" s="10"/>
      <c r="E21" s="10"/>
      <c r="F21" s="12" t="s">
        <v>392</v>
      </c>
      <c r="G21" s="13">
        <v>45834</v>
      </c>
      <c r="H21" s="14">
        <v>45971</v>
      </c>
      <c r="I21" s="12"/>
      <c r="J21" s="12">
        <v>5</v>
      </c>
      <c r="K21" s="7"/>
    </row>
    <row r="22" ht="17" customHeight="true" spans="1:11">
      <c r="A22" s="7">
        <v>21</v>
      </c>
      <c r="B22" s="7"/>
      <c r="C22" s="7" t="s">
        <v>85</v>
      </c>
      <c r="D22" s="10">
        <v>3.75</v>
      </c>
      <c r="E22" s="10">
        <v>0</v>
      </c>
      <c r="F22" s="19" t="s">
        <v>20</v>
      </c>
      <c r="G22" s="20"/>
      <c r="H22" s="21"/>
      <c r="I22" s="19"/>
      <c r="J22" s="19" t="s">
        <v>20</v>
      </c>
      <c r="K22" s="7">
        <f>D22+E22</f>
        <v>3.75</v>
      </c>
    </row>
    <row r="23" ht="17" customHeight="true" spans="1:11">
      <c r="A23" s="7">
        <v>22</v>
      </c>
      <c r="B23" s="7"/>
      <c r="C23" s="7" t="s">
        <v>88</v>
      </c>
      <c r="D23" s="10">
        <v>5.5</v>
      </c>
      <c r="E23" s="10">
        <v>0</v>
      </c>
      <c r="F23" s="19" t="s">
        <v>125</v>
      </c>
      <c r="G23" s="13">
        <v>45720</v>
      </c>
      <c r="H23" s="21">
        <v>45797</v>
      </c>
      <c r="I23" s="14">
        <v>46022</v>
      </c>
      <c r="J23" s="19">
        <v>20</v>
      </c>
      <c r="K23" s="7">
        <f>D23+E23+J23</f>
        <v>25.5</v>
      </c>
    </row>
    <row r="24" ht="17" customHeight="true" spans="1:11">
      <c r="A24" s="7">
        <v>23</v>
      </c>
      <c r="B24" s="7" t="s">
        <v>91</v>
      </c>
      <c r="C24" s="7"/>
      <c r="D24" s="10">
        <f>SUM(D3:D23)</f>
        <v>142</v>
      </c>
      <c r="E24" s="10">
        <f>SUM(E3:E23)</f>
        <v>17</v>
      </c>
      <c r="F24" s="22" t="s">
        <v>20</v>
      </c>
      <c r="G24" s="22"/>
      <c r="H24" s="23"/>
      <c r="I24" s="22"/>
      <c r="J24" s="10">
        <f>SUM(J3:J23)</f>
        <v>276</v>
      </c>
      <c r="K24" s="10">
        <f>SUM(K3:K23)</f>
        <v>435</v>
      </c>
    </row>
  </sheetData>
  <mergeCells count="18">
    <mergeCell ref="A1:K1"/>
    <mergeCell ref="B24:C24"/>
    <mergeCell ref="B3:B7"/>
    <mergeCell ref="B8:B13"/>
    <mergeCell ref="B14:B18"/>
    <mergeCell ref="B19:B23"/>
    <mergeCell ref="C6:C7"/>
    <mergeCell ref="C8:C9"/>
    <mergeCell ref="C20:C21"/>
    <mergeCell ref="D6:D7"/>
    <mergeCell ref="D8:D9"/>
    <mergeCell ref="D20:D21"/>
    <mergeCell ref="E6:E7"/>
    <mergeCell ref="E8:E9"/>
    <mergeCell ref="E20:E21"/>
    <mergeCell ref="K6:K7"/>
    <mergeCell ref="K8:K9"/>
    <mergeCell ref="K20:K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450万千瓦</vt:lpstr>
      <vt:lpstr>550万千瓦</vt:lpstr>
      <vt:lpstr>发布版</vt:lpstr>
      <vt:lpstr>630万千瓦</vt:lpstr>
      <vt:lpstr>新能源短路比</vt:lpstr>
      <vt:lpstr>承载力计算原则</vt:lpstr>
      <vt:lpstr>已批复储能规模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黄丽格</dc:creator>
  <cp:lastModifiedBy>uos</cp:lastModifiedBy>
  <dcterms:created xsi:type="dcterms:W3CDTF">2026-03-23T03:46:00Z</dcterms:created>
  <dcterms:modified xsi:type="dcterms:W3CDTF">2026-07-01T19:12:55Z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3785EDBDC8A04A708AB267BBAFD37E7D</vt:lpwstr>
  </property>
  <property fmtid="{D5CDD505-2E9C-101B-9397-08002B2CF9AE}" pid="3" name="KSOProductBuildVer">
    <vt:lpwstr>2052-11.8.2.10125</vt:lpwstr>
  </property>
  <property fmtid="{D5CDD505-2E9C-101B-9397-08002B2CF9AE}" pid="4" name="CalculationRule">
    <vt:i4>0</vt:i4>
  </property>
  <property fmtid="{D5CDD505-2E9C-101B-9397-08002B2CF9AE}" pid="5" name="KSOReadingLayout">
    <vt:bool>true</vt:bool>
  </property>
</Properties>
</file>